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etoo.org\users\alina_lambert\Documents\"/>
    </mc:Choice>
  </mc:AlternateContent>
  <xr:revisionPtr revIDLastSave="0" documentId="8_{E4C1A7FE-B1C0-41CF-9592-9C7298775F85}" xr6:coauthVersionLast="47" xr6:coauthVersionMax="47" xr10:uidLastSave="{00000000-0000-0000-0000-000000000000}"/>
  <workbookProtection workbookAlgorithmName="SHA-512" workbookHashValue="rmNtrsI3jv7YjQRvkjgWuMpqHmQNljHPm6v/qb+pXptO0eS9k3gn/fa65zZCsCt+/HhHSEasfcGNuKe8BXIJAg==" workbookSaltValue="0EDUX+psunhYYPTjgDnW9g==" workbookSpinCount="100000" lockStructure="1"/>
  <bookViews>
    <workbookView xWindow="28680" yWindow="-120" windowWidth="29040" windowHeight="15840" activeTab="1" xr2:uid="{00000000-000D-0000-FFFF-FFFF00000000}"/>
  </bookViews>
  <sheets>
    <sheet name="PSAP CR Calculator" sheetId="3" r:id="rId1"/>
    <sheet name="PSAP ER Cap Calculator " sheetId="7" r:id="rId2"/>
    <sheet name="Qualifying Enabling Repairs" sheetId="8" r:id="rId3"/>
    <sheet name="Qualifying Solar + Storage" sheetId="9" r:id="rId4"/>
    <sheet name="Resources" sheetId="10" state="hidden" r:id="rId5"/>
    <sheet name="Feedback" sheetId="11"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7" l="1"/>
  <c r="C8" i="7"/>
  <c r="C9" i="7"/>
  <c r="C7" i="3"/>
  <c r="C8" i="3" s="1"/>
  <c r="C9" i="3" s="1"/>
  <c r="C11" i="7" l="1"/>
  <c r="C10" i="3"/>
  <c r="C11" i="3"/>
  <c r="C12" i="7" l="1"/>
  <c r="C14" i="7"/>
  <c r="C10" i="7"/>
  <c r="C12" i="3"/>
  <c r="C1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tc={109FA913-2764-4AD6-B8C7-0F63E155D598}</author>
  </authors>
  <commentList>
    <comment ref="E17" authorId="0" shapeId="0" xr:uid="{109FA913-2764-4AD6-B8C7-0F63E155D598}">
      <text>
        <t>[Threaded comment]
Your version of Excel allows you to read this threaded comment; however, any edits to it will get removed if the file is opened in a newer version of Excel. Learn more: https://go.microsoft.com/fwlink/?linkid=870924
Comment:
    ETO Ops: Can TA submit this and any other CR repair details after funds reserved stage?</t>
      </text>
    </comment>
  </commentList>
</comments>
</file>

<file path=xl/sharedStrings.xml><?xml version="1.0" encoding="utf-8"?>
<sst xmlns="http://schemas.openxmlformats.org/spreadsheetml/2006/main" count="275" uniqueCount="205">
  <si>
    <t>Portland Solar Access Program (PSAP) Critical Repair (CR) Project Budget Calculator</t>
  </si>
  <si>
    <r>
      <rPr>
        <b/>
        <sz val="11"/>
        <color rgb="FF000000"/>
        <rFont val="Calibri"/>
        <family val="2"/>
        <scheme val="minor"/>
      </rPr>
      <t>[ENTER]</t>
    </r>
    <r>
      <rPr>
        <sz val="11"/>
        <color rgb="FF000000"/>
        <rFont val="Calibri"/>
        <family val="2"/>
        <scheme val="minor"/>
      </rPr>
      <t xml:space="preserve"> Other Energy Incentive/ Costs</t>
    </r>
  </si>
  <si>
    <t>Abbreviation/Other</t>
  </si>
  <si>
    <t>Definitions</t>
  </si>
  <si>
    <r>
      <rPr>
        <b/>
        <sz val="11"/>
        <color rgb="FF000000"/>
        <rFont val="Calibri"/>
        <family val="2"/>
        <scheme val="minor"/>
      </rPr>
      <t>[ENTER]</t>
    </r>
    <r>
      <rPr>
        <sz val="11"/>
        <color rgb="FF000000"/>
        <rFont val="Calibri"/>
        <family val="2"/>
        <scheme val="minor"/>
      </rPr>
      <t xml:space="preserve"> ETO Storage + Storage Incentive</t>
    </r>
  </si>
  <si>
    <t>Other Energy Incentives/Costs</t>
  </si>
  <si>
    <t>Costs paid by other incentives/ leverage funds (outside of ETO funds) or funded directly by customer</t>
  </si>
  <si>
    <r>
      <rPr>
        <b/>
        <sz val="11"/>
        <color rgb="FF000000"/>
        <rFont val="Calibri"/>
        <family val="2"/>
        <scheme val="minor"/>
      </rPr>
      <t>[ENTER]</t>
    </r>
    <r>
      <rPr>
        <sz val="11"/>
        <color rgb="FF000000"/>
        <rFont val="Calibri"/>
        <family val="2"/>
        <scheme val="minor"/>
      </rPr>
      <t xml:space="preserve"> PSAP Storage + Storage Incentive</t>
    </r>
  </si>
  <si>
    <t>ETO</t>
  </si>
  <si>
    <t>Energy Trust of Oregon Incentives</t>
  </si>
  <si>
    <t>Cap Rule 1 :  CR ≤ 30% of FCC</t>
  </si>
  <si>
    <t>PSAP</t>
  </si>
  <si>
    <t>PCEF Solar + Storage incentive budget</t>
  </si>
  <si>
    <t>PSAP + CR</t>
  </si>
  <si>
    <t>CR</t>
  </si>
  <si>
    <t>PCEF Critical or enabling repair incentive budget capped at 30% of entire program incentive budget</t>
  </si>
  <si>
    <t>50% of PSAP + CR</t>
  </si>
  <si>
    <t>FCC</t>
  </si>
  <si>
    <t>Full Construction Cost: Total of Other Energy Incentives/Costs + ETO + PSAP + CR</t>
  </si>
  <si>
    <t>Cap Rule 2 :  CR ≤ 50% of (PSAP + CR)</t>
  </si>
  <si>
    <t>Energy funds</t>
  </si>
  <si>
    <t>Funds directly towards energy measures - Solar and Storage</t>
  </si>
  <si>
    <t>Project CR budget</t>
  </si>
  <si>
    <t>SP3</t>
  </si>
  <si>
    <t>Other PCEF Program - Energy Efficiency</t>
  </si>
  <si>
    <t># Households served at max CR budget</t>
  </si>
  <si>
    <t>Total Incentives</t>
  </si>
  <si>
    <t>Notes/ Assumptions</t>
  </si>
  <si>
    <t>SP3 or other program critical repair budget is independent of the PSAP CR budget cap</t>
  </si>
  <si>
    <t>Critical repair budgets are capped at the higher value of the two cap rules per project.</t>
  </si>
  <si>
    <t>Costs for electrical panel upgrades is not included in CR</t>
  </si>
  <si>
    <t>PSAP has a program-level Critical Repairs (CR) cap of 30% ($4,949,723.10) of the total PSAP incentive budget ($16,499,077).</t>
  </si>
  <si>
    <r>
      <t>Additional Critical Repair (CR) details, including the list of approved measures, will be provided—</t>
    </r>
    <r>
      <rPr>
        <b/>
        <sz val="11"/>
        <color theme="1"/>
        <rFont val="Calibri"/>
        <family val="2"/>
        <scheme val="minor"/>
      </rPr>
      <t>pending.</t>
    </r>
  </si>
  <si>
    <t>Other Incentives/leverage should not be towards critical repair - only solar and storage energy measures</t>
  </si>
  <si>
    <t>Full Construction Costs (FCC) include only hard construction costs. Design costs are excluded, except for basic design work typically required for standard single-family home projects.</t>
  </si>
  <si>
    <t>PCEF Rules for Critical Repairs</t>
  </si>
  <si>
    <t>Up to 30% of construction budget for each single-family home can be used for health, safety, accessibility, or enabling repairs. The remaining 70% must be used for energy improvements. If match funding is available and the total project cost (PCEF funds + match funds) meets the requirement of at least 70% of total construction budget going into energy improvements, then up to 50% of PCEF funding can be applied to health, safety, accessibility, or enabling repairs.</t>
  </si>
  <si>
    <t>Portland Solar Access Program (PSAP) Enabling Repair (ER) Project Budget Calculator</t>
  </si>
  <si>
    <t>Cap Rule 1 :  ER ≤ 30% of FCC</t>
  </si>
  <si>
    <t>PSAP + ER</t>
  </si>
  <si>
    <t>ER</t>
  </si>
  <si>
    <t>PCEF Enabling repair incentive budget capped at 30% of entire program incentive budget</t>
  </si>
  <si>
    <t>50% of PSAP + ER</t>
  </si>
  <si>
    <t>Full construction cost: Total of other energy incentives/costs + ETO + PSAP + ER</t>
  </si>
  <si>
    <t>Cap Rule 2 :  ER ≤ 50% of (PSAP + ER)</t>
  </si>
  <si>
    <t>Funds directly towards energy measures - solar and storage</t>
  </si>
  <si>
    <t>Project ER budget</t>
  </si>
  <si>
    <t>Other PCEF program -energy efficiency</t>
  </si>
  <si>
    <t># Households served at max ER budget</t>
  </si>
  <si>
    <t>Energy Friendly Homes (SP3) or other program enabling repair budget is independent of the PSAP ER budget cap</t>
  </si>
  <si>
    <t>Enabling repair budgets are capped at the lower value of the two cap rules per project.</t>
  </si>
  <si>
    <r>
      <t xml:space="preserve">Costs for </t>
    </r>
    <r>
      <rPr>
        <sz val="11"/>
        <rFont val="Calibri"/>
        <family val="2"/>
        <scheme val="minor"/>
      </rPr>
      <t xml:space="preserve">required </t>
    </r>
    <r>
      <rPr>
        <sz val="11"/>
        <color theme="1"/>
        <rFont val="Calibri"/>
        <family val="2"/>
        <scheme val="minor"/>
      </rPr>
      <t>electrical or service panel upgrades is not included in ER budget</t>
    </r>
  </si>
  <si>
    <t>Example:</t>
  </si>
  <si>
    <t>PSAP has a program-level Enabling Repairs (ER) cap of 30% ($4,949,723.10) of the total PSAP incentive budget ($16,499,077).</t>
  </si>
  <si>
    <t>ETO Storage + Storage Incentive = $6000</t>
  </si>
  <si>
    <t>Additional Enabling Repair (ER) details, including the list of approved measures available in this guide</t>
  </si>
  <si>
    <t>PSAP Storage + Storage Incentive = $16,000</t>
  </si>
  <si>
    <t>Other Incentives/leverage should not be towards enabling repair - only solar + storage energy measures can contribute to full construction cost</t>
  </si>
  <si>
    <t>ER budget is capped at = $9428</t>
  </si>
  <si>
    <t>Full construction cost (FCC) = $6000+16,000+9428 = $31,428</t>
  </si>
  <si>
    <t>ER of $9328 is ~30% of FCC $31,428</t>
  </si>
  <si>
    <t>PCEF Rules for Enabling Repairs</t>
  </si>
  <si>
    <t>PSAP can fund ER, using both the following limits:
&gt; PSAP funded ER is not more than 50% of PSAP funds (i.e., PSAP funded renewables + PSAP funded ER)
&gt; PSAP funded ER is not more than 30% of total construction cost (i.e., PSAP funded renewables + match energy funds + PSAP funded enabling repair)</t>
  </si>
  <si>
    <r>
      <rPr>
        <b/>
        <sz val="14"/>
        <color theme="1"/>
        <rFont val="Calibri"/>
        <family val="2"/>
        <scheme val="minor"/>
      </rPr>
      <t xml:space="preserve">Enabling Repairs: </t>
    </r>
    <r>
      <rPr>
        <sz val="14"/>
        <color theme="1"/>
        <rFont val="Calibri"/>
        <family val="2"/>
        <scheme val="minor"/>
      </rPr>
      <t>Repairs that are</t>
    </r>
    <r>
      <rPr>
        <u/>
        <sz val="14"/>
        <color theme="1"/>
        <rFont val="Calibri"/>
        <family val="2"/>
        <scheme val="minor"/>
      </rPr>
      <t xml:space="preserve"> necessary</t>
    </r>
    <r>
      <rPr>
        <sz val="14"/>
        <color theme="1"/>
        <rFont val="Calibri"/>
        <family val="2"/>
        <scheme val="minor"/>
      </rPr>
      <t xml:space="preserve"> to allow a solar or energy storage system to be safely and successfully installed. These repairs are only eligible when the work is required to proceed with the installation and the project cannot move forward without it. Enabling repairs may also be approved when existing conditions pose a health or safety risk to contractors or occupants during and after installation. The scope of work must be directly related to addressing site conditions that would otherwise prevent the solar or storage installation.</t>
    </r>
  </si>
  <si>
    <t>Enabling Repair Requirements</t>
  </si>
  <si>
    <r>
      <rPr>
        <b/>
        <sz val="12"/>
        <color rgb="FF000000"/>
        <rFont val="Calibri"/>
        <scheme val="minor"/>
      </rPr>
      <t xml:space="preserve">Powerclerk Submission: All three in one document
</t>
    </r>
    <r>
      <rPr>
        <sz val="12"/>
        <color rgb="FF000000"/>
        <rFont val="Calibri"/>
        <scheme val="minor"/>
      </rPr>
      <t xml:space="preserve">1. </t>
    </r>
    <r>
      <rPr>
        <u/>
        <sz val="12"/>
        <color rgb="FF000000"/>
        <rFont val="Calibri"/>
        <scheme val="minor"/>
      </rPr>
      <t>Existing Conditions Documentation:</t>
    </r>
    <r>
      <rPr>
        <sz val="12"/>
        <color rgb="FF000000"/>
        <rFont val="Calibri"/>
        <scheme val="minor"/>
      </rPr>
      <t xml:space="preserve"> Submit clear photos of the current site and/or equipment as part of the Energy Trust application package that needs enabling repairs showcasing need. 
2. </t>
    </r>
    <r>
      <rPr>
        <u/>
        <sz val="12"/>
        <color rgb="FF000000"/>
        <rFont val="Calibri"/>
        <scheme val="minor"/>
      </rPr>
      <t>Scope of Work:</t>
    </r>
    <r>
      <rPr>
        <sz val="12"/>
        <color rgb="FF000000"/>
        <rFont val="Calibri"/>
        <scheme val="minor"/>
      </rPr>
      <t xml:space="preserve"> For each enabling repair, provide a description and/or supporting documentation of the proposed upgrade or repair (could be from a subcontractor), and clearly categorize the applicable repair measure from the table below. 
3. </t>
    </r>
    <r>
      <rPr>
        <u/>
        <sz val="12"/>
        <color rgb="FF000000"/>
        <rFont val="Calibri"/>
        <scheme val="minor"/>
      </rPr>
      <t>Cost Breakdown:</t>
    </r>
    <r>
      <rPr>
        <sz val="12"/>
        <color rgb="FF000000"/>
        <rFont val="Calibri"/>
        <scheme val="minor"/>
      </rPr>
      <t xml:space="preserve"> For the repair measure listed above, provide the associated cost, including a 10% contingency in the total. Each enabling repair must be itemized separately, with its corresponding measure listed below. Please also include any external funding sources supporting the repairs in the cost breakdown.
</t>
    </r>
    <r>
      <rPr>
        <b/>
        <sz val="12"/>
        <color rgb="FF000000"/>
        <rFont val="Calibri"/>
        <scheme val="minor"/>
      </rPr>
      <t xml:space="preserve">Reporting Requirement:
</t>
    </r>
    <r>
      <rPr>
        <sz val="12"/>
        <color rgb="FF000000"/>
        <rFont val="Calibri"/>
        <scheme val="minor"/>
      </rPr>
      <t xml:space="preserve">4. </t>
    </r>
    <r>
      <rPr>
        <u/>
        <sz val="12"/>
        <color rgb="FF000000"/>
        <rFont val="Calibri"/>
        <scheme val="minor"/>
      </rPr>
      <t>Subcontractor Information:</t>
    </r>
    <r>
      <rPr>
        <sz val="12"/>
        <color rgb="FF000000"/>
        <rFont val="Calibri"/>
        <scheme val="minor"/>
      </rPr>
      <t xml:space="preserve"> Any subcontractors involved must comply with Portland Clean Energy Benefits Fund (PCEF) reporting requirements, similar to solar trade allies. The trade ally or participating subcontractor must provide the necessary details for reporting. Please refer to the Trade Ally Program Guide for additional information.</t>
    </r>
  </si>
  <si>
    <t>Resource: Enabling Repair Documentation Template</t>
  </si>
  <si>
    <t>Enabling Repair Budget Per Project</t>
  </si>
  <si>
    <r>
      <t xml:space="preserve">1. Enabling repairs </t>
    </r>
    <r>
      <rPr>
        <b/>
        <sz val="12"/>
        <color theme="1"/>
        <rFont val="Calibri"/>
        <family val="2"/>
        <scheme val="minor"/>
      </rPr>
      <t>may not exceed</t>
    </r>
    <r>
      <rPr>
        <sz val="12"/>
        <color theme="1"/>
        <rFont val="Calibri"/>
        <family val="2"/>
        <scheme val="minor"/>
      </rPr>
      <t xml:space="preserve"> the established enabling repair cap for any project. If the repair scope is expected to exceed this limit, Energy Trust may be able to help identify additional funding sources. Please contact us if the repair budget is insufficient so we can explore potential options.
2. Please use the enabling repair cap calculator in Powerclerk to determine project budget for enabling repairs.</t>
    </r>
  </si>
  <si>
    <t>Resource: Milestone Payment Incentive Calculator</t>
  </si>
  <si>
    <t>Automatic Approval</t>
  </si>
  <si>
    <t>The trade ally does not need prior approval for these repairs as long as the total does not exceed the enabling repair cap for the project. Once the project has reached funds reserved, the trade ally and/or subcontractor may proceed with the repairs.</t>
  </si>
  <si>
    <t>Manual Approval</t>
  </si>
  <si>
    <t>Energy Trust may require a manual review or approval for these repairs. Please contact your Energy Trust account manager or email us at PSAP@energytrust.org and provide details of the repair, including the scope of work, cost, and justification for why the repair is needed. Once the trade ally receives approval, they may proceed with submitting the project packet by following the steps outlined in the “Enabling Repair Requirements” section above.
Please note that manual approvals may take a couple of weeks, so be sure to account for this potential delay in your project timeline.</t>
  </si>
  <si>
    <t>Not found on this list</t>
  </si>
  <si>
    <t>Repairs not included in this list may still qualify. Please contact your Energy Trust account manager and provide details of the repair, including the scope of work, cost and justification for why the repair is needed. If approved, the trade ally may proceed with submitting the project packet by following the steps outlined in the “Enabling Repair Requirements” section above.
Note: Please refer to the “Do Not Qualify” list. These repairs either do not qualify or are covered under the solar incentive budget (not the enabling repair budget for the project). Contact your outreach manager if you have any questions.</t>
  </si>
  <si>
    <r>
      <t xml:space="preserve">Automatic: </t>
    </r>
    <r>
      <rPr>
        <sz val="12"/>
        <color theme="1"/>
        <rFont val="Calibri"/>
        <family val="2"/>
        <scheme val="minor"/>
      </rPr>
      <t xml:space="preserve">Capped at Enabling Repair budget </t>
    </r>
    <r>
      <rPr>
        <b/>
        <sz val="12"/>
        <color theme="1"/>
        <rFont val="Calibri"/>
        <family val="2"/>
        <scheme val="minor"/>
      </rPr>
      <t xml:space="preserve">
Manual Approval: </t>
    </r>
    <r>
      <rPr>
        <sz val="12"/>
        <color theme="1"/>
        <rFont val="Calibri"/>
        <family val="2"/>
        <scheme val="minor"/>
      </rPr>
      <t>Required further approval</t>
    </r>
  </si>
  <si>
    <t xml:space="preserve">Measure </t>
  </si>
  <si>
    <t>Description</t>
  </si>
  <si>
    <t>NOTES</t>
  </si>
  <si>
    <t xml:space="preserve">Automatic Approval </t>
  </si>
  <si>
    <t>Structural Engineering</t>
  </si>
  <si>
    <t>Residential projects that don't meet the prescriptive path may need engineering analysis.</t>
  </si>
  <si>
    <t>Please submit engineering analysis for review once it is complete</t>
  </si>
  <si>
    <t>Roof Structural Integrity</t>
  </si>
  <si>
    <t>Ensuring rafters and trusses can support the additional load. This may involve sistering rafters, adding collar ties, knee walls or making repairs where there is rot, termite damage or undersized framing</t>
  </si>
  <si>
    <t xml:space="preserve">Automatic Approval / Manual Approval needed if the repair exceeds the enabling repair budget cap for that project, in which case it requires manual review to assess available funds and/or other limitations.
</t>
  </si>
  <si>
    <t>New Roof</t>
  </si>
  <si>
    <t xml:space="preserve">Roof has less than 10  years of remaining life, major rots or sagging
</t>
  </si>
  <si>
    <t>Roof Repair</t>
  </si>
  <si>
    <t>Roof repairs like plywood/roof deck replacement, large shingle replacement, ensuring material compatibility and no active leaks</t>
  </si>
  <si>
    <t>Clear Roof Area</t>
  </si>
  <si>
    <t xml:space="preserve"> Removal or relocation of attic vents, plumbing vents, satellite dishes, skylights or old antennas if they restrict array design</t>
  </si>
  <si>
    <t>Unsafe Wiring</t>
  </si>
  <si>
    <t>Removal or isolation of knob-and-tube wiring
Repair of DIY or unpermitted electrical work</t>
  </si>
  <si>
    <t>Critter Gaurd/ Critter Block</t>
  </si>
  <si>
    <t>Depending on location if it is necessary to prevent animals from getting underneath the panels</t>
  </si>
  <si>
    <t xml:space="preserve">Security Measures </t>
  </si>
  <si>
    <t>Protect system from vandalism</t>
  </si>
  <si>
    <t>Transformer</t>
  </si>
  <si>
    <t>The transformer serving the homes in the area may need to be upgraded to allow a solar system to be installed. 
Solar + storage systems could be designed and programmed to not allow export ("backfeed") to get around this constraint.</t>
  </si>
  <si>
    <t>Tree Trimming / Tree Removal</t>
  </si>
  <si>
    <t xml:space="preserve">Trimming or removing trees that create shade on the array bringing TSRF below the qualifying level for Energy Trust incentives. </t>
  </si>
  <si>
    <t>Protected Loads Subpanel</t>
  </si>
  <si>
    <t xml:space="preserve">Installing a subpanel and relocating circuits that serve loads which the homeowner wants to be protected during a power outage is necessary for partial home battery backup. There may be some battery energy storage system that allow a small number of circuits to be landed </t>
  </si>
  <si>
    <t>This would only apply to solar + storage systems</t>
  </si>
  <si>
    <t>Sheetrock Repair</t>
  </si>
  <si>
    <t xml:space="preserve">Sheetrock repair needed as part of the installation outside the scope of work in the contract. </t>
  </si>
  <si>
    <t>Access Issues</t>
  </si>
  <si>
    <t>Clear access to attic, electrical panel and roof</t>
  </si>
  <si>
    <r>
      <rPr>
        <b/>
        <sz val="14"/>
        <color rgb="FF000000"/>
        <rFont val="Calibri"/>
        <scheme val="minor"/>
      </rPr>
      <t xml:space="preserve">The items listed below </t>
    </r>
    <r>
      <rPr>
        <b/>
        <u/>
        <sz val="14"/>
        <color rgb="FF000000"/>
        <rFont val="Calibri"/>
        <scheme val="minor"/>
      </rPr>
      <t>do not</t>
    </r>
    <r>
      <rPr>
        <b/>
        <sz val="14"/>
        <color rgb="FF000000"/>
        <rFont val="Calibri"/>
        <scheme val="minor"/>
      </rPr>
      <t xml:space="preserve"> qualify under the Enabling Repair budget category (limited to 30% of the total construction cost budget). These items may still be covered through the program; however, funding must come from the solar, storage or electrical upgrade incentive budgets rather than funds allocated specifically for enabling repairs.
All solar + storage projects must also meet applicable Energy Trust installation requirements in addition to PCEF program requirements.</t>
    </r>
  </si>
  <si>
    <t>Resource: PSAP Trade Ally Guide</t>
  </si>
  <si>
    <t>Budget Per Project</t>
  </si>
  <si>
    <t xml:space="preserve">The trade ally does not need prior approval for these as long as the total does not exceed the project incentive cap. </t>
  </si>
  <si>
    <t>Energy Trust may require a manual review or approval for these. Please contact your Energy Trust account manager or email us at PSAP@energytrust.org and provide details of the proposed equipment, including the scope of work, cost and justification for why it is needed. Once the trade ally receives approval, they may proceed with submitting the project packet. 
Please note that manual approvals may take a couple of weeks, so be sure to account for this potential delay in your project timeline.</t>
  </si>
  <si>
    <t>Measures or activities that incur additional costs not included in this list may still qualify. Please contact your Energy Trust account manager and provide details of the repair, including the scope of work, cost and justification for why the repair is needed. If approved, the trade ally may proceed with submitting the project packet with approved details attached.</t>
  </si>
  <si>
    <t>Funding Source</t>
  </si>
  <si>
    <t>Solar</t>
  </si>
  <si>
    <t>Rooftop Solar Panels &amp; Inverter</t>
  </si>
  <si>
    <t>High‑efficiency solar modules installed on code‑compliant roof structures with proper mounting hardware.
Inverters must be UL‑listed, grid‑interactive and sized appropriately for the system’s design.
Monitoring hardware and communication devices.</t>
  </si>
  <si>
    <t>All equipment needs to be U.S. manufactured</t>
  </si>
  <si>
    <t>Battery</t>
  </si>
  <si>
    <t>Battery Storage</t>
  </si>
  <si>
    <t>On-site critical load back-up for homes. Program‑approved, UL‑certified energy storage systems installed with required disconnects and communication hardware.
Must integrate safely with the home’s electrical system and meet all fire, spacing, and ventilation requirements.</t>
  </si>
  <si>
    <t>No funding is available for battery storage without solar. Not all customers are eligible for battery storage. Eligibility will be determined by Portland Solar Access Program community partner organizations and reviewed by Energy Trust prior to approval for installation.
All equipment needs to be U.S. manufactured</t>
  </si>
  <si>
    <t>Engineering</t>
  </si>
  <si>
    <t xml:space="preserve">Stamped structural and electrical plans prepared by licensed professionals confirming the home can support the system.
Includes load calculations, attachment details, and compliance with NEC, building codes, site assessment, shading analysis, system sizing and utility standards. </t>
  </si>
  <si>
    <t>Permitting</t>
  </si>
  <si>
    <t>All required building, electrical, and (if applicable) structural permits must be obtained before installation.</t>
  </si>
  <si>
    <t>Solar Electrical Connection</t>
  </si>
  <si>
    <t>System must interconnect using approved methods such as a dedicated solar breaker, line‑side tap or service‑upgrade pathway.
All wiring, grounding, labeling and safety devices must meet NEC and utility interconnection requirements.</t>
  </si>
  <si>
    <t>Installation Labor</t>
  </si>
  <si>
    <t>Rooftop installation of panels and racking.
Electrical wiring, conduit runs, grounding and labeling.
Installation of inverter, batteries, disconnects and monitoring equipment.</t>
  </si>
  <si>
    <t>Inspection &amp; Commissioning</t>
  </si>
  <si>
    <t>Coordination of building and electrical inspections.
System testing, commissioning and activation.
Setup of monitoring app.</t>
  </si>
  <si>
    <t>Customer Education &amp; Support</t>
  </si>
  <si>
    <t xml:space="preserve"> Site assessment + consultation.
Customer walkthrough + educational materials as applicable.
Professional communication, safe work practices and property protection.
Warranty assistance and troubleshooting for system performance or equipment issues.
Providing support for system issues, monitoring alerts or performance concerns.</t>
  </si>
  <si>
    <t xml:space="preserve">Manual Approval </t>
  </si>
  <si>
    <t xml:space="preserve">Upgrade </t>
  </si>
  <si>
    <t>Electrical Panel Upgrade</t>
  </si>
  <si>
    <t xml:space="preserve">Replacing outdated or undersized panels: Upgrading main-lug only (MLO), split-bus or recalled panels (e.g., Zinsco, Federal Pacific, Challenger) to a modern 200A conventional main service panel (MSP) to handle solar and/or battery storage.
Panel condition and safety checks: Ensuring proper grounding, bonding and wiring for code compliance.
</t>
  </si>
  <si>
    <t>These can be funded through Portland Solar Access Program upgrade budget of $5000. Not eligible if upgrade is only needed for battery installation</t>
  </si>
  <si>
    <t>Upgrade</t>
  </si>
  <si>
    <t xml:space="preserve"> Service Upgrade</t>
  </si>
  <si>
    <t>Compatibility with utility meter: Making sure the panel works with the existing meter and utility requirements.
Panel relocation (if needed): Moving the panel to meet clearances and current code standards.
Additional electrical work: May include installing a new main disconnect, modern meter base or overhead service mast/wires.</t>
  </si>
  <si>
    <t>*HIDE TAB</t>
  </si>
  <si>
    <t>PCEF Single family guidelines &amp; eligible measures</t>
  </si>
  <si>
    <t>https://www.portland.gov/bps/https://www.portland.gov/bps/cleanenergy/documents/pcef-eligible-measures-eere-home-retrofit/download/documents/pcef-single-family-clean-energy-eligible-measures-0/download</t>
  </si>
  <si>
    <t>PCEF Community Grants 2025 handbook</t>
  </si>
  <si>
    <t>https://www.portland.gov/bps/cleanenergy/documents/pcef-community-grants-2025-applicant-handbook/download</t>
  </si>
  <si>
    <t>PCEF Energy Friendly Homes Program Requirments</t>
  </si>
  <si>
    <t>https://energyfriendlyhomes.com/</t>
  </si>
  <si>
    <t>PCEF Renewables participation guide</t>
  </si>
  <si>
    <t>https://azureenergytrust.sharepoint.com/Operations/Finance/grants/Portland%20Solar%20Access%20Program%20PSAP/Forms/AllItems.aspx?viewid=9f13d813%2D2616%2D4e44%2Db278%2D77b0f2e07732&amp;id=%2FOperations%2FFinance%2Fgrants%2FPortland%20Solar%20Access%20Program%20PSAP%2F02%5FProgram%20Regulation%20%26%20Guidelines%2FPCEF%5FRenewablesParticipationGuidelines%5F2025%2D03%2D21%2Epdf&amp;parent=%2FOperations%2FFinance%2Fgrants%2FPortland%20Solar%20Access%20Program%20PSAP%2F02%5FProgram%20Regulation%20%26%20Guidelines</t>
  </si>
  <si>
    <t>Date</t>
  </si>
  <si>
    <t>Section</t>
  </si>
  <si>
    <t>Feedback/question</t>
  </si>
  <si>
    <t xml:space="preserve">Name </t>
  </si>
  <si>
    <t>Enabling Repair Requirements (row 8)</t>
  </si>
  <si>
    <t xml:space="preserve">Documents 1, 2 &amp; 3 are requested to be in a single document that we're creating a template for TA's to fill out and upload into PC. Can we note that here so it doesn't look like 3 separate docs? </t>
  </si>
  <si>
    <t>Alina</t>
  </si>
  <si>
    <t>Done</t>
  </si>
  <si>
    <t xml:space="preserve">Note: outstanding questions and suggestions are listed on the DRAFT </t>
  </si>
  <si>
    <t>Enabling Repair Budget (row 9)</t>
  </si>
  <si>
    <t>If we are going to use the incentive calculator workbook, recommend linking the workbook. Also think we should describe the enabling repair cap in more detail here for TA's to use as a quick reference with customers</t>
  </si>
  <si>
    <t>Can you give me the link? I think Abby added a descriptor in that workbook
6/3 Not linking workbook. Everything else done</t>
  </si>
  <si>
    <t>Manual Approval (row 11)</t>
  </si>
  <si>
    <t xml:space="preserve">Should change language to 'Energy Trust Account Manager'. </t>
  </si>
  <si>
    <t>Done - updated in other instances</t>
  </si>
  <si>
    <t>Enabling Repairs documentation - new resource</t>
  </si>
  <si>
    <t xml:space="preserve">Flagging that we will need a document for CLEAResult to track all enabling repairs for every project for reporting purposes. Potentially a tab in this workbook </t>
  </si>
  <si>
    <t>This workbook is meant to be a TA guide for all projects - would it make more sense in the incentive calculator workbook?</t>
  </si>
  <si>
    <t>Manual Approval' language</t>
  </si>
  <si>
    <t>Suggestion to change language from 'manual approval' to 'Requires Request' and doesn't imply that it will be approved</t>
  </si>
  <si>
    <t>Did you mean 'Requires Review'?
6/3 Since this is already communicated to Tas as Manual I'll keep it for now</t>
  </si>
  <si>
    <t>Not found on this list' row 12</t>
  </si>
  <si>
    <t>Subcontractor language</t>
  </si>
  <si>
    <t xml:space="preserve">Suggest including TA expectations in the beginning of this guide that include that the TA will act as the GC </t>
  </si>
  <si>
    <t>Skipping</t>
  </si>
  <si>
    <t>Transformer upgrade</t>
  </si>
  <si>
    <t xml:space="preserve">Curious how TA's pay for transformer upgrades - is that part of NEM that TA's pay for? </t>
  </si>
  <si>
    <t>No, this is out of pocket for customers and very expensive - can be a barrier to solar installation</t>
  </si>
  <si>
    <t>DNQ tab, row 8</t>
  </si>
  <si>
    <t>Suggest changing to 'incentives are determined in the calculator' instead of 'cap'. The PC nor the milestone give you the cap per se, but they give you the recommended incentives</t>
  </si>
  <si>
    <t>Where did we land on TA enabling repair calculator? Will it be through Abby's workbook or the 1st tab in this workbook - language may need to be adjusted accordingly
6/3 Keeping it as cap</t>
  </si>
  <si>
    <t>DNQ tab</t>
  </si>
  <si>
    <t xml:space="preserve">Suggestion to also add in language for solar + storage incentives that installation requirements for Energy Trust program are required in addition to PCEF requirements </t>
  </si>
  <si>
    <t>Engineering items</t>
  </si>
  <si>
    <t>At some point we should discuss as a project team what happens in the instances where TA's complete some of the engineering items, like designing a One Line but the project is cancelled and never paid - the TA will be out on time and $ in these cases for these projects</t>
  </si>
  <si>
    <t>Agreed. I am curious if that is a risk they already work with in their projects.</t>
  </si>
  <si>
    <t>Reporting requirement, row 8</t>
  </si>
  <si>
    <t>Change 'reporting guidelines' to Trade Ally Program Guide, this is where the reporting guidance will be maintained.</t>
  </si>
  <si>
    <t>Abby</t>
  </si>
  <si>
    <t>Done - we should also link the guide here when it's ready</t>
  </si>
  <si>
    <t xml:space="preserve">Cost breakdown, row 8 </t>
  </si>
  <si>
    <t>Suggest including that TA's are required to list any known external funding that will be supporting the repairs in the cost breakdown to ensure PSAP funding does not exceed 100% of the repair costs.</t>
  </si>
  <si>
    <t>New tab</t>
  </si>
  <si>
    <t xml:space="preserve">For reporting purposes, we'd like CR to track on all enabling repairs that have been approved on the program within this notebook. Suggest adding a tab for CR to use to track. </t>
  </si>
  <si>
    <t>6/3 Sounds good</t>
  </si>
  <si>
    <t>List of enabling repairs in PowerClerk</t>
  </si>
  <si>
    <t>Flagging the feedback received from CBO's that they'd like the enabling repair list visible in PowerClerk with estimated cost breakdown for each item eventually. Program decision that this is not a part of MVP</t>
  </si>
  <si>
    <t>https://app.asana.com/1/10102450018751/project/1212511107198450/task/1214055594100992?focus=true</t>
  </si>
  <si>
    <t>Manual Repairs</t>
  </si>
  <si>
    <t>what is the method for approving enabling repairs that require 'manual approval' on the enabling repairs guide that we'd like to instruct CLEAResult to do? For example, will they approve any enabling repair that requires manual approval so long as it's within budget on the calculator? Anything that exceeds the enabling repair budget on the calculator or isn't on the enabling repair guide would be escalated to the program team?</t>
  </si>
  <si>
    <r>
      <t xml:space="preserve">1. Project costs </t>
    </r>
    <r>
      <rPr>
        <b/>
        <sz val="11"/>
        <color rgb="FF000000"/>
        <rFont val="Calibri"/>
        <scheme val="minor"/>
      </rPr>
      <t>may not exceed</t>
    </r>
    <r>
      <rPr>
        <sz val="11"/>
        <color rgb="FF000000"/>
        <rFont val="Calibri"/>
        <scheme val="minor"/>
      </rPr>
      <t xml:space="preserve"> the incentives determined in the enabling repair calculator for any project. If the scope is expected to exceed this limit, Energy Trust may be able to help identify additional funding sources. Please contact us if the budget is insufficient so we can explore potential options.
2. Please use the enabling repair calculator in the Incentive Calculator to determine project budget.
3. Additional budget is available for electical and service upgrades per project of $5000. These will need manual approval by the program team.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</si>
</sst>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24" x14ac:knownFonts="1">
    <font>
      <sz val="11"/>
      <color theme="1"/>
      <name val="Calibri"/>
      <family val="2"/>
      <scheme val="minor"/>
    </font>
    <font>
      <b/>
      <sz val="11"/>
      <name val="Calibri"/>
      <family val="2"/>
    </font>
    <font>
      <sz val="11"/>
      <color theme="1"/>
      <name val="Calibri"/>
      <family val="2"/>
      <scheme val="minor"/>
    </font>
    <font>
      <b/>
      <sz val="11"/>
      <color theme="1"/>
      <name val="Calibri"/>
      <family val="2"/>
      <scheme val="minor"/>
    </font>
    <font>
      <b/>
      <sz val="11"/>
      <color rgb="FFFF0000"/>
      <name val="Calibri"/>
      <family val="2"/>
      <scheme val="minor"/>
    </font>
    <font>
      <b/>
      <sz val="11"/>
      <color rgb="FF000000"/>
      <name val="Calibri"/>
      <family val="2"/>
      <scheme val="minor"/>
    </font>
    <font>
      <sz val="11"/>
      <color rgb="FF000000"/>
      <name val="Calibri"/>
      <family val="2"/>
      <scheme val="minor"/>
    </font>
    <font>
      <sz val="14"/>
      <color theme="1"/>
      <name val="Calibri"/>
      <family val="2"/>
      <scheme val="minor"/>
    </font>
    <font>
      <b/>
      <sz val="14"/>
      <color theme="1"/>
      <name val="Calibri"/>
      <family val="2"/>
      <scheme val="minor"/>
    </font>
    <font>
      <u/>
      <sz val="14"/>
      <color theme="1"/>
      <name val="Calibri"/>
      <family val="2"/>
      <scheme val="minor"/>
    </font>
    <font>
      <sz val="12"/>
      <color theme="1"/>
      <name val="Calibri"/>
      <family val="2"/>
      <scheme val="minor"/>
    </font>
    <font>
      <b/>
      <sz val="12"/>
      <color theme="1"/>
      <name val="Calibri"/>
      <family val="2"/>
      <scheme val="minor"/>
    </font>
    <font>
      <u/>
      <sz val="11"/>
      <color theme="10"/>
      <name val="Calibri"/>
      <family val="2"/>
      <scheme val="minor"/>
    </font>
    <font>
      <b/>
      <sz val="12"/>
      <name val="Calibri"/>
      <family val="2"/>
      <scheme val="minor"/>
    </font>
    <font>
      <sz val="11"/>
      <name val="Calibri"/>
      <family val="2"/>
      <scheme val="minor"/>
    </font>
    <font>
      <sz val="11"/>
      <color rgb="FF1D1F21"/>
      <name val="Segoe UI"/>
      <family val="2"/>
    </font>
    <font>
      <u/>
      <sz val="14"/>
      <color theme="10"/>
      <name val="Calibri"/>
      <family val="2"/>
      <scheme val="minor"/>
    </font>
    <font>
      <b/>
      <sz val="12"/>
      <color rgb="FF000000"/>
      <name val="Calibri"/>
      <scheme val="minor"/>
    </font>
    <font>
      <sz val="12"/>
      <color rgb="FF000000"/>
      <name val="Calibri"/>
      <scheme val="minor"/>
    </font>
    <font>
      <u/>
      <sz val="12"/>
      <color rgb="FF000000"/>
      <name val="Calibri"/>
      <scheme val="minor"/>
    </font>
    <font>
      <sz val="11"/>
      <color rgb="FF000000"/>
      <name val="Calibri"/>
      <scheme val="minor"/>
    </font>
    <font>
      <b/>
      <sz val="11"/>
      <color rgb="FF000000"/>
      <name val="Calibri"/>
      <scheme val="minor"/>
    </font>
    <font>
      <b/>
      <sz val="14"/>
      <color rgb="FF000000"/>
      <name val="Calibri"/>
      <scheme val="minor"/>
    </font>
    <font>
      <b/>
      <u/>
      <sz val="14"/>
      <color rgb="FF000000"/>
      <name val="Calibri"/>
      <scheme val="minor"/>
    </font>
  </fonts>
  <fills count="9">
    <fill>
      <patternFill patternType="none"/>
    </fill>
    <fill>
      <patternFill patternType="gray125"/>
    </fill>
    <fill>
      <patternFill patternType="solid">
        <fgColor theme="6" tint="0.79998168889431442"/>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2"/>
        <bgColor indexed="64"/>
      </patternFill>
    </fill>
    <fill>
      <patternFill patternType="solid">
        <fgColor rgb="FFFFFF00"/>
        <bgColor indexed="64"/>
      </patternFill>
    </fill>
  </fills>
  <borders count="20">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thin">
        <color rgb="FF000000"/>
      </bottom>
      <diagonal/>
    </border>
    <border>
      <left style="thin">
        <color indexed="64"/>
      </left>
      <right style="thin">
        <color indexed="64"/>
      </right>
      <top/>
      <bottom style="thin">
        <color indexed="64"/>
      </bottom>
      <diagonal/>
    </border>
  </borders>
  <cellStyleXfs count="4">
    <xf numFmtId="0" fontId="0" fillId="0" borderId="0"/>
    <xf numFmtId="44" fontId="2" fillId="0" borderId="0" applyFont="0" applyFill="0" applyBorder="0" applyAlignment="0" applyProtection="0"/>
    <xf numFmtId="43" fontId="2" fillId="0" borderId="0" applyFont="0" applyFill="0" applyBorder="0" applyAlignment="0" applyProtection="0"/>
    <xf numFmtId="0" fontId="12" fillId="0" borderId="0" applyNumberFormat="0" applyFill="0" applyBorder="0" applyAlignment="0" applyProtection="0"/>
  </cellStyleXfs>
  <cellXfs count="121">
    <xf numFmtId="0" fontId="0" fillId="0" borderId="0" xfId="0"/>
    <xf numFmtId="0" fontId="1" fillId="0" borderId="0" xfId="0" applyFont="1"/>
    <xf numFmtId="0" fontId="0" fillId="0" borderId="0" xfId="0" applyAlignment="1">
      <alignment horizontal="center" vertical="center"/>
    </xf>
    <xf numFmtId="44" fontId="0" fillId="0" borderId="0" xfId="1" applyFont="1" applyAlignment="1">
      <alignment horizontal="center" vertical="center"/>
    </xf>
    <xf numFmtId="0" fontId="0" fillId="0" borderId="1" xfId="0" applyBorder="1"/>
    <xf numFmtId="44" fontId="4" fillId="0" borderId="2" xfId="1" applyFont="1" applyBorder="1" applyAlignment="1">
      <alignment horizontal="center" vertical="center"/>
    </xf>
    <xf numFmtId="0" fontId="0" fillId="2" borderId="0" xfId="0" applyFill="1"/>
    <xf numFmtId="44" fontId="0" fillId="2" borderId="0" xfId="1" applyFont="1" applyFill="1" applyAlignment="1">
      <alignment horizontal="center" vertical="center"/>
    </xf>
    <xf numFmtId="0" fontId="3" fillId="2" borderId="0" xfId="0" applyFont="1" applyFill="1" applyAlignment="1">
      <alignment horizontal="center" vertical="center"/>
    </xf>
    <xf numFmtId="0" fontId="3" fillId="0" borderId="0" xfId="0" applyFont="1"/>
    <xf numFmtId="44" fontId="0" fillId="0" borderId="0" xfId="0" applyNumberFormat="1"/>
    <xf numFmtId="1" fontId="0" fillId="0" borderId="0" xfId="0" applyNumberFormat="1" applyAlignment="1">
      <alignment horizontal="center" vertical="center"/>
    </xf>
    <xf numFmtId="0" fontId="3" fillId="3" borderId="3" xfId="0" applyFont="1" applyFill="1" applyBorder="1" applyAlignment="1">
      <alignment horizontal="center" vertical="center"/>
    </xf>
    <xf numFmtId="0" fontId="0" fillId="0" borderId="5" xfId="0" applyBorder="1"/>
    <xf numFmtId="0" fontId="0" fillId="0" borderId="7" xfId="0" applyBorder="1" applyAlignment="1">
      <alignment horizontal="left" vertical="center"/>
    </xf>
    <xf numFmtId="0" fontId="0" fillId="0" borderId="7" xfId="0" applyBorder="1"/>
    <xf numFmtId="0" fontId="0" fillId="0" borderId="12" xfId="0" applyBorder="1"/>
    <xf numFmtId="0" fontId="0" fillId="0" borderId="13" xfId="0" applyBorder="1"/>
    <xf numFmtId="0" fontId="0" fillId="0" borderId="13" xfId="0" applyBorder="1" applyAlignment="1">
      <alignment horizontal="left" vertical="center"/>
    </xf>
    <xf numFmtId="43" fontId="0" fillId="0" borderId="14" xfId="2" applyFont="1" applyBorder="1" applyAlignment="1">
      <alignment horizontal="left" vertical="center"/>
    </xf>
    <xf numFmtId="0" fontId="0" fillId="0" borderId="14" xfId="0" applyBorder="1"/>
    <xf numFmtId="0" fontId="0" fillId="0" borderId="7" xfId="0" applyBorder="1" applyAlignment="1">
      <alignment horizontal="left" vertical="center" wrapText="1"/>
    </xf>
    <xf numFmtId="44" fontId="0" fillId="0" borderId="0" xfId="0" applyNumberFormat="1" applyAlignment="1">
      <alignment horizontal="center" vertical="center"/>
    </xf>
    <xf numFmtId="0" fontId="0" fillId="0" borderId="3" xfId="0" applyBorder="1"/>
    <xf numFmtId="44" fontId="0" fillId="0" borderId="3" xfId="0" applyNumberFormat="1" applyBorder="1" applyAlignment="1">
      <alignment horizontal="center" vertical="center"/>
    </xf>
    <xf numFmtId="0" fontId="0" fillId="0" borderId="11" xfId="0" applyBorder="1" applyAlignment="1">
      <alignment horizontal="center" vertical="center" wrapText="1"/>
    </xf>
    <xf numFmtId="0" fontId="0" fillId="0" borderId="0" xfId="0" applyAlignment="1">
      <alignment horizontal="left" vertical="center" wrapText="1"/>
    </xf>
    <xf numFmtId="0" fontId="0" fillId="0" borderId="0" xfId="0" applyAlignment="1">
      <alignment horizontal="center" vertical="center" wrapText="1"/>
    </xf>
    <xf numFmtId="0" fontId="8" fillId="5" borderId="6"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8" fillId="0" borderId="8" xfId="0" applyFont="1" applyBorder="1" applyAlignment="1">
      <alignment horizontal="center" vertical="center" wrapText="1"/>
    </xf>
    <xf numFmtId="0" fontId="11" fillId="0" borderId="0" xfId="0" applyFont="1" applyAlignment="1">
      <alignment horizontal="center" vertical="center" wrapText="1"/>
    </xf>
    <xf numFmtId="0" fontId="11" fillId="7" borderId="3" xfId="0" applyFont="1" applyFill="1" applyBorder="1" applyAlignment="1">
      <alignment horizontal="center" vertical="center" wrapText="1"/>
    </xf>
    <xf numFmtId="0" fontId="0" fillId="5" borderId="10" xfId="0" applyFill="1" applyBorder="1" applyAlignment="1">
      <alignment horizontal="center" vertical="center" wrapText="1"/>
    </xf>
    <xf numFmtId="0" fontId="11" fillId="0" borderId="17" xfId="0" applyFont="1" applyBorder="1" applyAlignment="1">
      <alignment horizontal="center" vertical="center" wrapText="1"/>
    </xf>
    <xf numFmtId="0" fontId="0" fillId="0" borderId="17" xfId="0" applyBorder="1" applyAlignment="1">
      <alignment horizontal="center" vertical="center" wrapText="1"/>
    </xf>
    <xf numFmtId="0" fontId="0" fillId="0" borderId="11" xfId="0" applyBorder="1" applyAlignment="1">
      <alignment horizontal="center" vertical="top" wrapText="1"/>
    </xf>
    <xf numFmtId="0" fontId="0" fillId="6" borderId="10" xfId="0" applyFill="1" applyBorder="1" applyAlignment="1">
      <alignment horizontal="center" vertical="center" wrapText="1"/>
    </xf>
    <xf numFmtId="0" fontId="6" fillId="0" borderId="17" xfId="0" applyFont="1" applyBorder="1" applyAlignment="1">
      <alignment horizontal="center" vertical="center" wrapText="1"/>
    </xf>
    <xf numFmtId="0" fontId="6" fillId="0" borderId="11" xfId="0" applyFont="1" applyBorder="1" applyAlignment="1">
      <alignment horizontal="center" vertical="top" wrapText="1"/>
    </xf>
    <xf numFmtId="0" fontId="3" fillId="0" borderId="0" xfId="0" applyFont="1" applyAlignment="1">
      <alignment horizontal="center" vertical="center"/>
    </xf>
    <xf numFmtId="0" fontId="11" fillId="0" borderId="0" xfId="0" applyFont="1" applyAlignment="1">
      <alignment horizontal="center" vertical="center"/>
    </xf>
    <xf numFmtId="0" fontId="11" fillId="0" borderId="0" xfId="0" applyFont="1"/>
    <xf numFmtId="0" fontId="0" fillId="0" borderId="0" xfId="0" applyAlignment="1">
      <alignment horizontal="left"/>
    </xf>
    <xf numFmtId="0" fontId="6" fillId="0" borderId="0" xfId="0" applyFont="1" applyAlignment="1">
      <alignment horizontal="left" vertical="center" wrapText="1"/>
    </xf>
    <xf numFmtId="0" fontId="0" fillId="0" borderId="0" xfId="0" applyAlignment="1">
      <alignment horizontal="left" vertical="top" wrapText="1"/>
    </xf>
    <xf numFmtId="0" fontId="0" fillId="0" borderId="16" xfId="0" applyBorder="1" applyAlignment="1">
      <alignment horizontal="center" vertical="center" wrapText="1"/>
    </xf>
    <xf numFmtId="0" fontId="11" fillId="7" borderId="12" xfId="0" applyFont="1" applyFill="1" applyBorder="1" applyAlignment="1">
      <alignment horizontal="center" vertical="center" wrapText="1"/>
    </xf>
    <xf numFmtId="0" fontId="0" fillId="6" borderId="4" xfId="0" applyFill="1" applyBorder="1" applyAlignment="1">
      <alignment horizontal="center" vertical="center" wrapText="1"/>
    </xf>
    <xf numFmtId="0" fontId="11" fillId="0" borderId="16" xfId="0" applyFont="1" applyBorder="1" applyAlignment="1">
      <alignment horizontal="center" vertical="center" wrapText="1"/>
    </xf>
    <xf numFmtId="0" fontId="0" fillId="0" borderId="16" xfId="0" applyBorder="1" applyAlignment="1">
      <alignment horizontal="center" wrapText="1"/>
    </xf>
    <xf numFmtId="0" fontId="0" fillId="0" borderId="0" xfId="0" applyAlignment="1">
      <alignment horizontal="center" vertical="top" wrapText="1"/>
    </xf>
    <xf numFmtId="0" fontId="6" fillId="0" borderId="0" xfId="0" applyFont="1" applyAlignment="1">
      <alignment horizontal="center" vertical="top" wrapText="1"/>
    </xf>
    <xf numFmtId="0" fontId="12" fillId="0" borderId="0" xfId="3" applyAlignment="1">
      <alignment horizontal="left" vertical="center"/>
    </xf>
    <xf numFmtId="0" fontId="0" fillId="0" borderId="0" xfId="0" applyAlignment="1">
      <alignment horizontal="left" vertical="center"/>
    </xf>
    <xf numFmtId="0" fontId="13" fillId="0" borderId="17"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1" xfId="0" applyFont="1" applyBorder="1" applyAlignment="1">
      <alignment horizontal="center" vertical="center" wrapText="1"/>
    </xf>
    <xf numFmtId="0" fontId="6" fillId="0" borderId="0" xfId="0" applyFont="1"/>
    <xf numFmtId="0" fontId="3" fillId="0" borderId="18" xfId="0" applyFont="1" applyBorder="1"/>
    <xf numFmtId="14" fontId="0" fillId="0" borderId="0" xfId="0" applyNumberFormat="1"/>
    <xf numFmtId="0" fontId="0" fillId="0" borderId="0" xfId="0" applyAlignment="1">
      <alignment wrapText="1"/>
    </xf>
    <xf numFmtId="0" fontId="3" fillId="0" borderId="18" xfId="0" applyFont="1" applyBorder="1" applyAlignment="1">
      <alignment wrapText="1"/>
    </xf>
    <xf numFmtId="0" fontId="0" fillId="0" borderId="0" xfId="0" quotePrefix="1"/>
    <xf numFmtId="0" fontId="12" fillId="0" borderId="0" xfId="3"/>
    <xf numFmtId="0" fontId="15" fillId="0" borderId="0" xfId="0" applyFont="1"/>
    <xf numFmtId="0" fontId="3" fillId="0" borderId="12" xfId="0" applyFont="1" applyBorder="1"/>
    <xf numFmtId="0" fontId="0" fillId="0" borderId="19" xfId="0" applyBorder="1" applyAlignment="1">
      <alignment horizontal="left" vertical="center"/>
    </xf>
    <xf numFmtId="0" fontId="0" fillId="8" borderId="0" xfId="0" applyFill="1" applyAlignment="1">
      <alignment horizontal="left" vertical="center"/>
    </xf>
    <xf numFmtId="0" fontId="0" fillId="8" borderId="0" xfId="0" applyFill="1"/>
    <xf numFmtId="0" fontId="3" fillId="3" borderId="3" xfId="0" applyFont="1" applyFill="1" applyBorder="1" applyAlignment="1">
      <alignment horizontal="center" vertical="center"/>
    </xf>
    <xf numFmtId="0" fontId="0" fillId="0" borderId="4" xfId="0" applyBorder="1" applyAlignment="1">
      <alignment horizontal="left" vertical="center"/>
    </xf>
    <xf numFmtId="0" fontId="0" fillId="0" borderId="5" xfId="0" applyBorder="1" applyAlignment="1">
      <alignment horizontal="left" vertical="center"/>
    </xf>
    <xf numFmtId="0" fontId="3" fillId="4" borderId="3" xfId="0" applyFont="1" applyFill="1" applyBorder="1" applyAlignment="1">
      <alignment horizontal="center"/>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14" fillId="0" borderId="6" xfId="0" applyFont="1" applyBorder="1" applyAlignment="1">
      <alignment horizontal="left" vertical="center"/>
    </xf>
    <xf numFmtId="0" fontId="14" fillId="0" borderId="7" xfId="0" applyFont="1" applyBorder="1" applyAlignment="1">
      <alignment horizontal="left" vertical="center"/>
    </xf>
    <xf numFmtId="0" fontId="0" fillId="0" borderId="16" xfId="0" applyBorder="1" applyAlignment="1">
      <alignment horizontal="left" vertical="center" wrapText="1"/>
    </xf>
    <xf numFmtId="0" fontId="7" fillId="0" borderId="4" xfId="0" applyFont="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0" xfId="0" applyAlignment="1">
      <alignment horizontal="left" vertical="center" wrapText="1"/>
    </xf>
    <xf numFmtId="0" fontId="0" fillId="0" borderId="7" xfId="0" applyBorder="1" applyAlignment="1">
      <alignment horizontal="left" vertical="center" wrapText="1"/>
    </xf>
    <xf numFmtId="0" fontId="18" fillId="0" borderId="15" xfId="0" applyFont="1" applyBorder="1" applyAlignment="1">
      <alignment horizontal="left" vertical="center" wrapText="1"/>
    </xf>
    <xf numFmtId="0" fontId="10" fillId="0" borderId="15" xfId="0" applyFont="1" applyBorder="1" applyAlignment="1">
      <alignment horizontal="left" vertical="center" wrapText="1"/>
    </xf>
    <xf numFmtId="0" fontId="10" fillId="0" borderId="5" xfId="0" applyFont="1" applyBorder="1" applyAlignment="1">
      <alignment horizontal="left" vertical="center" wrapText="1"/>
    </xf>
    <xf numFmtId="0" fontId="16" fillId="0" borderId="16" xfId="3" applyFont="1" applyFill="1" applyBorder="1" applyAlignment="1">
      <alignment horizontal="left" vertical="center"/>
    </xf>
    <xf numFmtId="0" fontId="16" fillId="0" borderId="9" xfId="3" applyFont="1" applyFill="1" applyBorder="1" applyAlignment="1">
      <alignment horizontal="left" vertical="center"/>
    </xf>
    <xf numFmtId="0" fontId="8" fillId="0" borderId="4" xfId="0" applyFont="1" applyBorder="1" applyAlignment="1">
      <alignment horizontal="center" vertical="center"/>
    </xf>
    <xf numFmtId="0" fontId="8" fillId="0" borderId="8" xfId="0" applyFont="1" applyBorder="1" applyAlignment="1">
      <alignment horizontal="center" vertical="center"/>
    </xf>
    <xf numFmtId="0" fontId="16" fillId="0" borderId="16" xfId="3" applyFont="1" applyBorder="1" applyAlignment="1">
      <alignment horizontal="left" vertical="center" wrapText="1"/>
    </xf>
    <xf numFmtId="0" fontId="16" fillId="0" borderId="9" xfId="3" applyFont="1" applyBorder="1" applyAlignment="1">
      <alignment horizontal="left" vertical="center" wrapText="1"/>
    </xf>
    <xf numFmtId="0" fontId="8" fillId="0" borderId="4"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6" xfId="0" applyFont="1" applyBorder="1" applyAlignment="1">
      <alignment horizontal="center" vertical="center" wrapText="1"/>
    </xf>
    <xf numFmtId="0" fontId="0" fillId="0" borderId="7" xfId="0" applyBorder="1" applyAlignment="1">
      <alignment horizontal="center" vertical="center" wrapText="1"/>
    </xf>
    <xf numFmtId="0" fontId="0" fillId="0" borderId="9" xfId="0" applyBorder="1" applyAlignment="1">
      <alignment horizontal="center" vertical="center" wrapText="1"/>
    </xf>
    <xf numFmtId="0" fontId="22" fillId="0" borderId="4" xfId="0" applyFont="1" applyBorder="1" applyAlignment="1">
      <alignment horizontal="center" vertical="center" wrapText="1"/>
    </xf>
    <xf numFmtId="0" fontId="8" fillId="0" borderId="15" xfId="0" applyFont="1" applyBorder="1" applyAlignment="1">
      <alignment horizontal="center" vertical="center" wrapText="1"/>
    </xf>
    <xf numFmtId="0" fontId="0" fillId="0" borderId="15"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8" xfId="0" applyBorder="1" applyAlignment="1">
      <alignment horizontal="center" vertical="center" wrapText="1"/>
    </xf>
    <xf numFmtId="0" fontId="0" fillId="0" borderId="16" xfId="0" applyBorder="1" applyAlignment="1">
      <alignment horizontal="center" vertical="center" wrapText="1"/>
    </xf>
    <xf numFmtId="0" fontId="20" fillId="0" borderId="15" xfId="0" applyFont="1" applyBorder="1" applyAlignment="1">
      <alignment horizontal="left" vertical="center" wrapText="1"/>
    </xf>
    <xf numFmtId="0" fontId="8" fillId="5" borderId="6" xfId="0" applyFont="1" applyFill="1" applyBorder="1" applyAlignment="1">
      <alignment horizontal="center" vertical="center" wrapText="1"/>
    </xf>
    <xf numFmtId="0" fontId="8" fillId="5" borderId="0" xfId="0" applyFont="1" applyFill="1" applyAlignment="1">
      <alignment horizontal="center" vertical="center" wrapText="1"/>
    </xf>
    <xf numFmtId="0" fontId="8" fillId="6" borderId="6" xfId="0" applyFont="1" applyFill="1" applyBorder="1" applyAlignment="1">
      <alignment horizontal="center" vertical="center" wrapText="1"/>
    </xf>
    <xf numFmtId="0" fontId="8" fillId="6" borderId="0" xfId="0" applyFont="1" applyFill="1" applyAlignment="1">
      <alignment horizontal="center" vertical="center" wrapText="1"/>
    </xf>
    <xf numFmtId="0" fontId="7" fillId="0" borderId="10"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1" xfId="0" applyFont="1" applyBorder="1" applyAlignment="1">
      <alignment horizontal="center" vertical="center" wrapText="1"/>
    </xf>
  </cellXfs>
  <cellStyles count="4">
    <cellStyle name="Comma" xfId="2" builtinId="3"/>
    <cellStyle name="Currency" xfId="1" builtinId="4"/>
    <cellStyle name="Hyperlink" xfId="3" builtinId="8"/>
    <cellStyle name="Normal" xfId="0" builtinId="0"/>
  </cellStyles>
  <dxfs count="0"/>
  <tableStyles count="0" defaultTableStyle="TableStyleMedium9" defaultPivotStyle="PivotStyleLight16"/>
  <colors>
    <mruColors>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Nayan Alailima-Rose" id="{DE7558CB-82E1-4E5E-9BDD-615CB3486143}" userId="S::Nayan_AlailimaRose@etoo.org::e5f63786-bde1-4c17-b741-c8eba67b119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17" dT="2026-03-05T20:55:56.24" personId="{DE7558CB-82E1-4E5E-9BDD-615CB3486143}" id="{109FA913-2764-4AD6-B8C7-0F63E155D598}">
    <text>ETO Ops: Can TA submit this and any other CR repair details after funds reserved stage?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hyperlink" Target="https://insider.energytrust.org/programs/solar/portland-solar-access-program/" TargetMode="External"/><Relationship Id="rId1" Type="http://schemas.openxmlformats.org/officeDocument/2006/relationships/hyperlink" Target="https://insider.energytrust.org/programs/solar/portland-solar-access-program/"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hyperlink" Target="https://www.portland.gov/bps/https:/www.portland.gov/bps/cleanenergy/documents/pcef-eligible-measures-eere-home-retrofit/download/documents/pcef-single-family-clean-energy-eligible-measures-0/download" TargetMode="External"/><Relationship Id="rId2" Type="http://schemas.openxmlformats.org/officeDocument/2006/relationships/hyperlink" Target="https://azureenergytrust.sharepoint.com/Operations/Finance/grants/Portland%20Solar%20Access%20Program%20PSAP/Forms/AllItems.aspx?viewid=9f13d813%2D2616%2D4e44%2Db278%2D77b0f2e07732&amp;id=%2FOperations%2FFinance%2Fgrants%2FPortland%20Solar%20Access%20Program%20PSAP%2F02%5FProgram%20Regulation%20%26%20Guidelines%2FPCEF%5FRenewablesParticipationGuidelines%5F2025%2D03%2D21%2Epdf&amp;parent=%2FOperations%2FFinance%2Fgrants%2FPortland%20Solar%20Access%20Program%20PSAP%2F02%5FProgram%20Regulation%20%26%20Guidelines" TargetMode="External"/><Relationship Id="rId1" Type="http://schemas.openxmlformats.org/officeDocument/2006/relationships/hyperlink" Target="https://www.portland.gov/bps/cleanenergy/documents/pcef-community-grants-2025-applicant-handbook/download"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azureenergytrust.sharepoint.com/:x:/r/Programs/Renewables/_layouts/15/Doc.aspx?sourcedoc=%7BA5E94B40-41D2-4651-A578-E1BFC286C625%7D&amp;file=Critical%20Repairs%20List_Draft.xlsx&amp;action=default&amp;mobileredirect=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082C3-9FE8-47FB-8D54-F4271CFF316D}">
  <dimension ref="B1:F25"/>
  <sheetViews>
    <sheetView zoomScale="115" zoomScaleNormal="115" workbookViewId="0">
      <selection activeCell="C25" sqref="C25"/>
    </sheetView>
  </sheetViews>
  <sheetFormatPr defaultRowHeight="15" x14ac:dyDescent="0.25"/>
  <cols>
    <col min="2" max="2" width="37.7109375" customWidth="1"/>
    <col min="3" max="3" width="14.7109375" style="2" customWidth="1"/>
    <col min="4" max="4" width="14.140625" customWidth="1"/>
    <col min="5" max="5" width="27" bestFit="1" customWidth="1"/>
    <col min="6" max="6" width="100.42578125" bestFit="1" customWidth="1"/>
  </cols>
  <sheetData>
    <row r="1" spans="2:6" x14ac:dyDescent="0.25">
      <c r="B1" s="1" t="s">
        <v>0</v>
      </c>
      <c r="D1" s="1"/>
    </row>
    <row r="2" spans="2:6" x14ac:dyDescent="0.25">
      <c r="B2" s="1"/>
      <c r="D2" s="1"/>
    </row>
    <row r="4" spans="2:6" x14ac:dyDescent="0.25">
      <c r="B4" s="58" t="s">
        <v>1</v>
      </c>
      <c r="C4" s="3">
        <v>0</v>
      </c>
      <c r="E4" s="12" t="s">
        <v>2</v>
      </c>
      <c r="F4" s="12" t="s">
        <v>3</v>
      </c>
    </row>
    <row r="5" spans="2:6" x14ac:dyDescent="0.25">
      <c r="B5" s="58" t="s">
        <v>4</v>
      </c>
      <c r="C5" s="3">
        <v>6000</v>
      </c>
      <c r="E5" s="16" t="s">
        <v>5</v>
      </c>
      <c r="F5" s="13" t="s">
        <v>6</v>
      </c>
    </row>
    <row r="6" spans="2:6" x14ac:dyDescent="0.25">
      <c r="B6" s="58" t="s">
        <v>7</v>
      </c>
      <c r="C6" s="3">
        <v>16000</v>
      </c>
      <c r="E6" s="17" t="s">
        <v>8</v>
      </c>
      <c r="F6" s="14" t="s">
        <v>9</v>
      </c>
    </row>
    <row r="7" spans="2:6" ht="14.45" customHeight="1" x14ac:dyDescent="0.25">
      <c r="B7" s="6" t="s">
        <v>10</v>
      </c>
      <c r="C7" s="7">
        <f>0.428571*(C5+C6+C4)</f>
        <v>9428.5619999999999</v>
      </c>
      <c r="E7" s="17" t="s">
        <v>11</v>
      </c>
      <c r="F7" s="15" t="s">
        <v>12</v>
      </c>
    </row>
    <row r="8" spans="2:6" x14ac:dyDescent="0.25">
      <c r="B8" t="s">
        <v>13</v>
      </c>
      <c r="C8" s="3">
        <f>C7+C6</f>
        <v>25428.561999999998</v>
      </c>
      <c r="E8" s="17" t="s">
        <v>14</v>
      </c>
      <c r="F8" s="15" t="s">
        <v>15</v>
      </c>
    </row>
    <row r="9" spans="2:6" x14ac:dyDescent="0.25">
      <c r="B9" t="s">
        <v>16</v>
      </c>
      <c r="C9" s="3">
        <f>0.5*C8</f>
        <v>12714.280999999999</v>
      </c>
      <c r="E9" s="18" t="s">
        <v>17</v>
      </c>
      <c r="F9" s="14" t="s">
        <v>18</v>
      </c>
    </row>
    <row r="10" spans="2:6" ht="15.75" thickBot="1" x14ac:dyDescent="0.3">
      <c r="B10" s="6" t="s">
        <v>19</v>
      </c>
      <c r="C10" s="8" t="str">
        <f>IF(C7&lt;=C9,"Yes", "No")</f>
        <v>Yes</v>
      </c>
      <c r="E10" s="18" t="s">
        <v>20</v>
      </c>
      <c r="F10" s="21" t="s">
        <v>21</v>
      </c>
    </row>
    <row r="11" spans="2:6" ht="15.75" thickBot="1" x14ac:dyDescent="0.3">
      <c r="B11" s="4" t="s">
        <v>22</v>
      </c>
      <c r="C11" s="5">
        <f>MAX(C7,C9)</f>
        <v>12714.280999999999</v>
      </c>
      <c r="E11" s="19" t="s">
        <v>23</v>
      </c>
      <c r="F11" s="20" t="s">
        <v>24</v>
      </c>
    </row>
    <row r="12" spans="2:6" x14ac:dyDescent="0.25">
      <c r="B12" t="s">
        <v>25</v>
      </c>
      <c r="C12" s="11">
        <f>4949723/C11</f>
        <v>389.30420052852384</v>
      </c>
      <c r="E12" s="10"/>
    </row>
    <row r="13" spans="2:6" x14ac:dyDescent="0.25">
      <c r="C13" s="22"/>
    </row>
    <row r="14" spans="2:6" x14ac:dyDescent="0.25">
      <c r="B14" s="23" t="s">
        <v>26</v>
      </c>
      <c r="C14" s="24">
        <f>SUM(C4,C5,C6,C11)</f>
        <v>34714.281000000003</v>
      </c>
      <c r="E14" s="70" t="s">
        <v>27</v>
      </c>
      <c r="F14" s="70"/>
    </row>
    <row r="15" spans="2:6" x14ac:dyDescent="0.25">
      <c r="B15" s="9"/>
      <c r="E15" s="71" t="s">
        <v>28</v>
      </c>
      <c r="F15" s="72"/>
    </row>
    <row r="16" spans="2:6" x14ac:dyDescent="0.25">
      <c r="E16" s="76" t="s">
        <v>29</v>
      </c>
      <c r="F16" s="77"/>
    </row>
    <row r="17" spans="2:6" x14ac:dyDescent="0.25">
      <c r="E17" s="76" t="s">
        <v>30</v>
      </c>
      <c r="F17" s="77"/>
    </row>
    <row r="18" spans="2:6" x14ac:dyDescent="0.25">
      <c r="E18" s="76" t="s">
        <v>31</v>
      </c>
      <c r="F18" s="77"/>
    </row>
    <row r="19" spans="2:6" x14ac:dyDescent="0.25">
      <c r="E19" s="76" t="s">
        <v>32</v>
      </c>
      <c r="F19" s="77"/>
    </row>
    <row r="20" spans="2:6" x14ac:dyDescent="0.25">
      <c r="E20" s="76" t="s">
        <v>33</v>
      </c>
      <c r="F20" s="77"/>
    </row>
    <row r="21" spans="2:6" ht="29.1" customHeight="1" x14ac:dyDescent="0.25">
      <c r="E21" s="78" t="s">
        <v>34</v>
      </c>
      <c r="F21" s="79"/>
    </row>
    <row r="24" spans="2:6" x14ac:dyDescent="0.25">
      <c r="E24" s="73" t="s">
        <v>35</v>
      </c>
      <c r="F24" s="73"/>
    </row>
    <row r="25" spans="2:6" ht="60.95" customHeight="1" x14ac:dyDescent="0.25">
      <c r="B25" s="9"/>
      <c r="E25" s="74" t="s">
        <v>36</v>
      </c>
      <c r="F25" s="75"/>
    </row>
  </sheetData>
  <mergeCells count="10">
    <mergeCell ref="E14:F14"/>
    <mergeCell ref="E15:F15"/>
    <mergeCell ref="E24:F24"/>
    <mergeCell ref="E25:F25"/>
    <mergeCell ref="E16:F16"/>
    <mergeCell ref="E17:F17"/>
    <mergeCell ref="E18:F18"/>
    <mergeCell ref="E20:F20"/>
    <mergeCell ref="E21:F21"/>
    <mergeCell ref="E19:F19"/>
  </mergeCells>
  <pageMargins left="0.75" right="0.75" top="1" bottom="1" header="0.5" footer="0.5"/>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87B43-C61F-443D-ABD0-AA4ADEF67BA0}">
  <dimension ref="B1:F25"/>
  <sheetViews>
    <sheetView tabSelected="1" zoomScale="145" zoomScaleNormal="145" workbookViewId="0">
      <selection activeCell="C17" sqref="C17"/>
    </sheetView>
  </sheetViews>
  <sheetFormatPr defaultRowHeight="15" x14ac:dyDescent="0.25"/>
  <cols>
    <col min="2" max="2" width="51.7109375" customWidth="1"/>
    <col min="3" max="3" width="14.7109375" style="2" customWidth="1"/>
    <col min="4" max="4" width="5.85546875" customWidth="1"/>
    <col min="5" max="5" width="27" bestFit="1" customWidth="1"/>
    <col min="6" max="6" width="100.42578125" bestFit="1" customWidth="1"/>
  </cols>
  <sheetData>
    <row r="1" spans="2:6" x14ac:dyDescent="0.25">
      <c r="B1" s="1" t="s">
        <v>37</v>
      </c>
      <c r="D1" s="1"/>
    </row>
    <row r="2" spans="2:6" x14ac:dyDescent="0.25">
      <c r="B2" s="1"/>
      <c r="D2" s="1"/>
    </row>
    <row r="4" spans="2:6" x14ac:dyDescent="0.25">
      <c r="B4" s="58" t="s">
        <v>1</v>
      </c>
      <c r="C4" s="3">
        <v>0</v>
      </c>
      <c r="E4" s="12" t="s">
        <v>2</v>
      </c>
      <c r="F4" s="12" t="s">
        <v>3</v>
      </c>
    </row>
    <row r="5" spans="2:6" x14ac:dyDescent="0.25">
      <c r="B5" s="58" t="s">
        <v>4</v>
      </c>
      <c r="C5" s="3">
        <v>6000</v>
      </c>
      <c r="E5" s="16" t="s">
        <v>5</v>
      </c>
      <c r="F5" s="13" t="s">
        <v>6</v>
      </c>
    </row>
    <row r="6" spans="2:6" x14ac:dyDescent="0.25">
      <c r="B6" s="58" t="s">
        <v>7</v>
      </c>
      <c r="C6" s="3">
        <v>16000</v>
      </c>
      <c r="E6" s="17" t="s">
        <v>8</v>
      </c>
      <c r="F6" s="14" t="s">
        <v>9</v>
      </c>
    </row>
    <row r="7" spans="2:6" ht="14.45" customHeight="1" x14ac:dyDescent="0.25">
      <c r="B7" s="6" t="s">
        <v>38</v>
      </c>
      <c r="C7" s="7">
        <f>0.428571*(C5+C6+C4)</f>
        <v>9428.5619999999999</v>
      </c>
      <c r="E7" s="17" t="s">
        <v>11</v>
      </c>
      <c r="F7" s="15" t="s">
        <v>12</v>
      </c>
    </row>
    <row r="8" spans="2:6" x14ac:dyDescent="0.25">
      <c r="B8" t="s">
        <v>39</v>
      </c>
      <c r="C8" s="3">
        <f>C7+C6</f>
        <v>25428.561999999998</v>
      </c>
      <c r="E8" s="17" t="s">
        <v>40</v>
      </c>
      <c r="F8" s="15" t="s">
        <v>41</v>
      </c>
    </row>
    <row r="9" spans="2:6" x14ac:dyDescent="0.25">
      <c r="B9" t="s">
        <v>42</v>
      </c>
      <c r="C9" s="3">
        <f>0.5*C8</f>
        <v>12714.280999999999</v>
      </c>
      <c r="E9" s="18" t="s">
        <v>17</v>
      </c>
      <c r="F9" s="14" t="s">
        <v>43</v>
      </c>
    </row>
    <row r="10" spans="2:6" ht="15.75" thickBot="1" x14ac:dyDescent="0.3">
      <c r="B10" s="6" t="s">
        <v>44</v>
      </c>
      <c r="C10" s="8" t="str">
        <f>IF(C7&lt;=C9,"Yes", "No")</f>
        <v>Yes</v>
      </c>
      <c r="E10" s="18" t="s">
        <v>20</v>
      </c>
      <c r="F10" s="21" t="s">
        <v>45</v>
      </c>
    </row>
    <row r="11" spans="2:6" ht="15.75" thickBot="1" x14ac:dyDescent="0.3">
      <c r="B11" s="4" t="s">
        <v>46</v>
      </c>
      <c r="C11" s="5">
        <f>MIN(C7,C9)</f>
        <v>9428.5619999999999</v>
      </c>
      <c r="E11" s="19" t="s">
        <v>23</v>
      </c>
      <c r="F11" s="20" t="s">
        <v>47</v>
      </c>
    </row>
    <row r="12" spans="2:6" x14ac:dyDescent="0.25">
      <c r="B12" t="s">
        <v>48</v>
      </c>
      <c r="C12" s="11">
        <f>4949723/C11</f>
        <v>524.97114618326736</v>
      </c>
      <c r="E12" s="10"/>
    </row>
    <row r="13" spans="2:6" x14ac:dyDescent="0.25">
      <c r="C13" s="22"/>
    </row>
    <row r="14" spans="2:6" x14ac:dyDescent="0.25">
      <c r="B14" s="23" t="s">
        <v>26</v>
      </c>
      <c r="C14" s="24">
        <f>SUM(C4,C5,C6,C11)</f>
        <v>31428.561999999998</v>
      </c>
      <c r="E14" s="70" t="s">
        <v>27</v>
      </c>
      <c r="F14" s="70"/>
    </row>
    <row r="15" spans="2:6" x14ac:dyDescent="0.25">
      <c r="B15" s="9"/>
      <c r="E15" s="71" t="s">
        <v>49</v>
      </c>
      <c r="F15" s="72"/>
    </row>
    <row r="16" spans="2:6" x14ac:dyDescent="0.25">
      <c r="E16" s="82" t="s">
        <v>50</v>
      </c>
      <c r="F16" s="83"/>
    </row>
    <row r="17" spans="2:6" x14ac:dyDescent="0.25">
      <c r="E17" s="76" t="s">
        <v>51</v>
      </c>
      <c r="F17" s="77"/>
    </row>
    <row r="18" spans="2:6" x14ac:dyDescent="0.25">
      <c r="B18" s="66" t="s">
        <v>52</v>
      </c>
      <c r="E18" s="76" t="s">
        <v>53</v>
      </c>
      <c r="F18" s="77"/>
    </row>
    <row r="19" spans="2:6" x14ac:dyDescent="0.25">
      <c r="B19" s="18" t="s">
        <v>54</v>
      </c>
      <c r="E19" s="76" t="s">
        <v>55</v>
      </c>
      <c r="F19" s="77"/>
    </row>
    <row r="20" spans="2:6" x14ac:dyDescent="0.25">
      <c r="B20" s="18" t="s">
        <v>56</v>
      </c>
      <c r="E20" s="76" t="s">
        <v>57</v>
      </c>
      <c r="F20" s="77"/>
    </row>
    <row r="21" spans="2:6" ht="29.1" customHeight="1" x14ac:dyDescent="0.25">
      <c r="B21" s="18" t="s">
        <v>58</v>
      </c>
      <c r="E21" s="78" t="s">
        <v>34</v>
      </c>
      <c r="F21" s="79"/>
    </row>
    <row r="22" spans="2:6" x14ac:dyDescent="0.25">
      <c r="B22" s="18" t="s">
        <v>59</v>
      </c>
    </row>
    <row r="23" spans="2:6" x14ac:dyDescent="0.25">
      <c r="B23" s="67" t="s">
        <v>60</v>
      </c>
    </row>
    <row r="24" spans="2:6" x14ac:dyDescent="0.25">
      <c r="E24" s="73" t="s">
        <v>61</v>
      </c>
      <c r="F24" s="73"/>
    </row>
    <row r="25" spans="2:6" ht="68.25" customHeight="1" x14ac:dyDescent="0.25">
      <c r="B25" s="9"/>
      <c r="E25" s="80" t="s">
        <v>62</v>
      </c>
      <c r="F25" s="81"/>
    </row>
  </sheetData>
  <mergeCells count="10">
    <mergeCell ref="E20:F20"/>
    <mergeCell ref="E21:F21"/>
    <mergeCell ref="E24:F24"/>
    <mergeCell ref="E25:F25"/>
    <mergeCell ref="E14:F14"/>
    <mergeCell ref="E15:F15"/>
    <mergeCell ref="E16:F16"/>
    <mergeCell ref="E17:F17"/>
    <mergeCell ref="E18:F18"/>
    <mergeCell ref="E19:F19"/>
  </mergeCells>
  <pageMargins left="0.75" right="0.75" top="1" bottom="1" header="0.5" footer="0.5"/>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DA786-6D61-4BD5-85C5-290488DD2F95}">
  <dimension ref="B3:F30"/>
  <sheetViews>
    <sheetView zoomScale="85" zoomScaleNormal="85" workbookViewId="0">
      <selection activeCell="A7" sqref="A7:XFD7"/>
    </sheetView>
  </sheetViews>
  <sheetFormatPr defaultRowHeight="15" customHeight="1" x14ac:dyDescent="0.25"/>
  <cols>
    <col min="2" max="2" width="45" style="2" customWidth="1"/>
    <col min="3" max="3" width="29.42578125" style="31" customWidth="1"/>
    <col min="4" max="4" width="73.7109375" style="27" customWidth="1"/>
    <col min="5" max="5" width="74.5703125" style="27" customWidth="1"/>
    <col min="6" max="6" width="62.140625" customWidth="1"/>
  </cols>
  <sheetData>
    <row r="3" spans="2:5" ht="15.75" x14ac:dyDescent="0.25">
      <c r="B3" s="40"/>
      <c r="C3" s="41"/>
    </row>
    <row r="4" spans="2:5" ht="15.95" customHeight="1" x14ac:dyDescent="0.25">
      <c r="B4" s="85" t="s">
        <v>63</v>
      </c>
      <c r="C4" s="86"/>
      <c r="D4" s="86"/>
      <c r="E4" s="87"/>
    </row>
    <row r="5" spans="2:5" ht="15.95" customHeight="1" x14ac:dyDescent="0.25">
      <c r="B5" s="88"/>
      <c r="C5" s="89"/>
      <c r="D5" s="89"/>
      <c r="E5" s="90"/>
    </row>
    <row r="6" spans="2:5" ht="30.6" customHeight="1" x14ac:dyDescent="0.25">
      <c r="B6" s="78"/>
      <c r="C6" s="84"/>
      <c r="D6" s="84"/>
      <c r="E6" s="79"/>
    </row>
    <row r="7" spans="2:5" ht="30.6" customHeight="1" x14ac:dyDescent="0.25">
      <c r="B7" s="27"/>
      <c r="C7" s="26"/>
      <c r="D7" s="26"/>
      <c r="E7" s="26"/>
    </row>
    <row r="8" spans="2:5" ht="158.1" customHeight="1" x14ac:dyDescent="0.25">
      <c r="B8" s="96" t="s">
        <v>64</v>
      </c>
      <c r="C8" s="91" t="s">
        <v>65</v>
      </c>
      <c r="D8" s="86"/>
      <c r="E8" s="87"/>
    </row>
    <row r="9" spans="2:5" ht="26.1" customHeight="1" x14ac:dyDescent="0.25">
      <c r="B9" s="97"/>
      <c r="C9" s="94" t="s">
        <v>66</v>
      </c>
      <c r="D9" s="94"/>
      <c r="E9" s="95"/>
    </row>
    <row r="10" spans="2:5" ht="59.1" customHeight="1" x14ac:dyDescent="0.25">
      <c r="B10" s="100" t="s">
        <v>67</v>
      </c>
      <c r="C10" s="92" t="s">
        <v>68</v>
      </c>
      <c r="D10" s="92"/>
      <c r="E10" s="93"/>
    </row>
    <row r="11" spans="2:5" ht="27.95" customHeight="1" x14ac:dyDescent="0.25">
      <c r="B11" s="101"/>
      <c r="C11" s="98" t="s">
        <v>69</v>
      </c>
      <c r="D11" s="98"/>
      <c r="E11" s="99"/>
    </row>
    <row r="12" spans="2:5" ht="30.6" customHeight="1" x14ac:dyDescent="0.25">
      <c r="B12" s="28" t="s">
        <v>70</v>
      </c>
      <c r="C12" s="89" t="s">
        <v>71</v>
      </c>
      <c r="D12" s="89"/>
      <c r="E12" s="90"/>
    </row>
    <row r="13" spans="2:5" ht="65.099999999999994" customHeight="1" x14ac:dyDescent="0.25">
      <c r="B13" s="29" t="s">
        <v>72</v>
      </c>
      <c r="C13" s="89" t="s">
        <v>73</v>
      </c>
      <c r="D13" s="89"/>
      <c r="E13" s="90"/>
    </row>
    <row r="14" spans="2:5" ht="65.099999999999994" customHeight="1" x14ac:dyDescent="0.25">
      <c r="B14" s="30" t="s">
        <v>74</v>
      </c>
      <c r="C14" s="84" t="s">
        <v>75</v>
      </c>
      <c r="D14" s="84"/>
      <c r="E14" s="79"/>
    </row>
    <row r="16" spans="2:5" s="42" customFormat="1" ht="60" customHeight="1" x14ac:dyDescent="0.25">
      <c r="B16" s="32" t="s">
        <v>76</v>
      </c>
      <c r="C16" s="32" t="s">
        <v>77</v>
      </c>
      <c r="D16" s="32" t="s">
        <v>78</v>
      </c>
      <c r="E16" s="32" t="s">
        <v>79</v>
      </c>
    </row>
    <row r="17" spans="2:6" ht="48" customHeight="1" x14ac:dyDescent="0.25">
      <c r="B17" s="33" t="s">
        <v>80</v>
      </c>
      <c r="C17" s="34" t="s">
        <v>81</v>
      </c>
      <c r="D17" s="35" t="s">
        <v>82</v>
      </c>
      <c r="E17" s="25" t="s">
        <v>83</v>
      </c>
      <c r="F17" s="43"/>
    </row>
    <row r="18" spans="2:6" ht="102.95" customHeight="1" x14ac:dyDescent="0.25">
      <c r="B18" s="33" t="s">
        <v>70</v>
      </c>
      <c r="C18" s="34" t="s">
        <v>84</v>
      </c>
      <c r="D18" s="35" t="s">
        <v>85</v>
      </c>
      <c r="E18" s="36"/>
      <c r="F18" s="43"/>
    </row>
    <row r="19" spans="2:6" ht="90" x14ac:dyDescent="0.25">
      <c r="B19" s="37" t="s">
        <v>86</v>
      </c>
      <c r="C19" s="34" t="s">
        <v>87</v>
      </c>
      <c r="D19" s="35" t="s">
        <v>88</v>
      </c>
      <c r="E19" s="36"/>
      <c r="F19" s="26"/>
    </row>
    <row r="20" spans="2:6" ht="30" x14ac:dyDescent="0.25">
      <c r="B20" s="33" t="s">
        <v>70</v>
      </c>
      <c r="C20" s="34" t="s">
        <v>89</v>
      </c>
      <c r="D20" s="38" t="s">
        <v>90</v>
      </c>
      <c r="E20" s="36"/>
      <c r="F20" s="26"/>
    </row>
    <row r="21" spans="2:6" ht="116.45" customHeight="1" x14ac:dyDescent="0.25">
      <c r="B21" s="33" t="s">
        <v>70</v>
      </c>
      <c r="C21" s="34" t="s">
        <v>91</v>
      </c>
      <c r="D21" s="35" t="s">
        <v>92</v>
      </c>
      <c r="E21" s="36"/>
      <c r="F21" s="44"/>
    </row>
    <row r="22" spans="2:6" ht="30" x14ac:dyDescent="0.25">
      <c r="B22" s="33" t="s">
        <v>70</v>
      </c>
      <c r="C22" s="34" t="s">
        <v>93</v>
      </c>
      <c r="D22" s="35" t="s">
        <v>94</v>
      </c>
      <c r="E22" s="36"/>
      <c r="F22" s="26"/>
    </row>
    <row r="23" spans="2:6" ht="32.450000000000003" customHeight="1" x14ac:dyDescent="0.25">
      <c r="B23" s="33" t="s">
        <v>70</v>
      </c>
      <c r="C23" s="34" t="s">
        <v>95</v>
      </c>
      <c r="D23" s="35" t="s">
        <v>96</v>
      </c>
      <c r="E23" s="36"/>
      <c r="F23" s="26"/>
    </row>
    <row r="24" spans="2:6" ht="21.95" customHeight="1" x14ac:dyDescent="0.25">
      <c r="B24" s="37" t="s">
        <v>72</v>
      </c>
      <c r="C24" s="34" t="s">
        <v>97</v>
      </c>
      <c r="D24" s="35" t="s">
        <v>98</v>
      </c>
      <c r="E24" s="39"/>
      <c r="F24" s="43"/>
    </row>
    <row r="25" spans="2:6" ht="77.45" customHeight="1" x14ac:dyDescent="0.25">
      <c r="B25" s="37" t="s">
        <v>72</v>
      </c>
      <c r="C25" s="34" t="s">
        <v>99</v>
      </c>
      <c r="D25" s="35" t="s">
        <v>100</v>
      </c>
      <c r="E25" s="36"/>
      <c r="F25" s="26"/>
    </row>
    <row r="26" spans="2:6" ht="89.25" customHeight="1" x14ac:dyDescent="0.25">
      <c r="B26" s="33" t="s">
        <v>70</v>
      </c>
      <c r="C26" s="34" t="s">
        <v>101</v>
      </c>
      <c r="D26" s="35" t="s">
        <v>102</v>
      </c>
      <c r="E26" s="36"/>
      <c r="F26" s="43"/>
    </row>
    <row r="27" spans="2:6" ht="89.25" customHeight="1" x14ac:dyDescent="0.25">
      <c r="B27" s="33" t="s">
        <v>70</v>
      </c>
      <c r="C27" s="34" t="s">
        <v>103</v>
      </c>
      <c r="D27" s="35" t="s">
        <v>104</v>
      </c>
      <c r="E27" s="25" t="s">
        <v>105</v>
      </c>
      <c r="F27" s="43"/>
    </row>
    <row r="28" spans="2:6" ht="51.95" customHeight="1" x14ac:dyDescent="0.25">
      <c r="B28" s="33" t="s">
        <v>70</v>
      </c>
      <c r="C28" s="34" t="s">
        <v>106</v>
      </c>
      <c r="D28" s="35" t="s">
        <v>107</v>
      </c>
      <c r="E28" s="36"/>
      <c r="F28" s="43"/>
    </row>
    <row r="29" spans="2:6" ht="15.75" x14ac:dyDescent="0.25">
      <c r="B29" s="33" t="s">
        <v>70</v>
      </c>
      <c r="C29" s="34" t="s">
        <v>108</v>
      </c>
      <c r="D29" s="35" t="s">
        <v>109</v>
      </c>
      <c r="E29" s="36"/>
      <c r="F29" s="26"/>
    </row>
    <row r="30" spans="2:6" s="43" customFormat="1" ht="15.75" x14ac:dyDescent="0.25">
      <c r="B30" s="2"/>
      <c r="C30" s="31"/>
      <c r="D30" s="27"/>
      <c r="E30" s="45"/>
    </row>
  </sheetData>
  <mergeCells count="10">
    <mergeCell ref="C14:E14"/>
    <mergeCell ref="B4:E6"/>
    <mergeCell ref="C8:E8"/>
    <mergeCell ref="C10:E10"/>
    <mergeCell ref="C12:E12"/>
    <mergeCell ref="C13:E13"/>
    <mergeCell ref="C9:E9"/>
    <mergeCell ref="B8:B9"/>
    <mergeCell ref="C11:E11"/>
    <mergeCell ref="B10:B11"/>
  </mergeCells>
  <hyperlinks>
    <hyperlink ref="C9" r:id="rId1" xr:uid="{19DA9DB4-4C4F-44B9-BF89-4F0025491CB7}"/>
    <hyperlink ref="C11:E11" r:id="rId2" display="Resource: Milestone Payment Incentive Calculator" xr:uid="{4C7ED896-D8B2-44C2-8EAB-9A53C2CFB599}"/>
  </hyperlinks>
  <pageMargins left="0.7" right="0.7" top="0.75" bottom="0.75" header="0.3" footer="0.3"/>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14BB2-E56B-492B-86E4-7D83990E7020}">
  <dimension ref="B3:G34"/>
  <sheetViews>
    <sheetView zoomScale="85" zoomScaleNormal="85" workbookViewId="0">
      <selection activeCell="B7" sqref="B7:F7"/>
    </sheetView>
  </sheetViews>
  <sheetFormatPr defaultRowHeight="15" customHeight="1" x14ac:dyDescent="0.25"/>
  <cols>
    <col min="2" max="2" width="22.42578125" style="2" customWidth="1"/>
    <col min="3" max="3" width="19.5703125" style="2" customWidth="1"/>
    <col min="4" max="4" width="29.42578125" style="31" customWidth="1"/>
    <col min="5" max="5" width="73.7109375" style="27" customWidth="1"/>
    <col min="6" max="6" width="74.5703125" style="27" customWidth="1"/>
    <col min="7" max="7" width="62.140625" customWidth="1"/>
  </cols>
  <sheetData>
    <row r="3" spans="2:7" ht="15.75" x14ac:dyDescent="0.25">
      <c r="B3" s="40"/>
      <c r="C3" s="40"/>
      <c r="D3" s="41"/>
    </row>
    <row r="4" spans="2:7" ht="15.95" customHeight="1" x14ac:dyDescent="0.25">
      <c r="B4" s="105" t="s">
        <v>110</v>
      </c>
      <c r="C4" s="106"/>
      <c r="D4" s="107"/>
      <c r="E4" s="107"/>
      <c r="F4" s="108"/>
    </row>
    <row r="5" spans="2:7" ht="15.95" customHeight="1" x14ac:dyDescent="0.25">
      <c r="B5" s="109"/>
      <c r="C5" s="110"/>
      <c r="D5" s="110"/>
      <c r="E5" s="110"/>
      <c r="F5" s="103"/>
    </row>
    <row r="6" spans="2:7" ht="51" customHeight="1" x14ac:dyDescent="0.25">
      <c r="B6" s="111"/>
      <c r="C6" s="112"/>
      <c r="D6" s="112"/>
      <c r="E6" s="112"/>
      <c r="F6" s="104"/>
    </row>
    <row r="7" spans="2:7" ht="21" customHeight="1" x14ac:dyDescent="0.25">
      <c r="B7" s="118" t="s">
        <v>111</v>
      </c>
      <c r="C7" s="119"/>
      <c r="D7" s="119"/>
      <c r="E7" s="119"/>
      <c r="F7" s="120"/>
    </row>
    <row r="8" spans="2:7" ht="15.95" customHeight="1" x14ac:dyDescent="0.25">
      <c r="B8" s="27"/>
      <c r="C8" s="27"/>
      <c r="D8" s="26"/>
      <c r="E8" s="26"/>
      <c r="F8" s="26"/>
    </row>
    <row r="9" spans="2:7" ht="71.099999999999994" customHeight="1" x14ac:dyDescent="0.25">
      <c r="B9" s="100" t="s">
        <v>112</v>
      </c>
      <c r="C9" s="106"/>
      <c r="D9" s="113" t="s">
        <v>204</v>
      </c>
      <c r="E9" s="92"/>
      <c r="F9" s="93"/>
    </row>
    <row r="10" spans="2:7" ht="30.6" customHeight="1" x14ac:dyDescent="0.25">
      <c r="B10" s="114" t="s">
        <v>70</v>
      </c>
      <c r="C10" s="115"/>
      <c r="D10" s="89" t="s">
        <v>113</v>
      </c>
      <c r="E10" s="89"/>
      <c r="F10" s="90"/>
    </row>
    <row r="11" spans="2:7" ht="65.099999999999994" customHeight="1" x14ac:dyDescent="0.25">
      <c r="B11" s="116" t="s">
        <v>72</v>
      </c>
      <c r="C11" s="117"/>
      <c r="D11" s="89" t="s">
        <v>114</v>
      </c>
      <c r="E11" s="89"/>
      <c r="F11" s="90"/>
    </row>
    <row r="12" spans="2:7" ht="39.950000000000003" customHeight="1" x14ac:dyDescent="0.25">
      <c r="B12" s="101" t="s">
        <v>74</v>
      </c>
      <c r="C12" s="102"/>
      <c r="D12" s="84" t="s">
        <v>115</v>
      </c>
      <c r="E12" s="84"/>
      <c r="F12" s="79"/>
    </row>
    <row r="14" spans="2:7" s="42" customFormat="1" ht="60" customHeight="1" x14ac:dyDescent="0.25">
      <c r="B14" s="47" t="s">
        <v>116</v>
      </c>
      <c r="C14" s="47" t="s">
        <v>116</v>
      </c>
      <c r="D14" s="47" t="s">
        <v>77</v>
      </c>
      <c r="E14" s="47" t="s">
        <v>78</v>
      </c>
      <c r="F14" s="47" t="s">
        <v>79</v>
      </c>
    </row>
    <row r="15" spans="2:7" ht="87.95" customHeight="1" x14ac:dyDescent="0.25">
      <c r="B15" s="33" t="s">
        <v>70</v>
      </c>
      <c r="C15" s="35" t="s">
        <v>117</v>
      </c>
      <c r="D15" s="55" t="s">
        <v>118</v>
      </c>
      <c r="E15" s="56" t="s">
        <v>119</v>
      </c>
      <c r="F15" s="57" t="s">
        <v>120</v>
      </c>
      <c r="G15" s="43"/>
    </row>
    <row r="16" spans="2:7" ht="71.45" customHeight="1" x14ac:dyDescent="0.25">
      <c r="B16" s="37" t="s">
        <v>72</v>
      </c>
      <c r="C16" s="35" t="s">
        <v>121</v>
      </c>
      <c r="D16" s="55" t="s">
        <v>122</v>
      </c>
      <c r="E16" s="56" t="s">
        <v>123</v>
      </c>
      <c r="F16" s="57" t="s">
        <v>124</v>
      </c>
      <c r="G16" s="43"/>
    </row>
    <row r="17" spans="2:7" ht="67.5" customHeight="1" x14ac:dyDescent="0.25">
      <c r="B17" s="33" t="s">
        <v>70</v>
      </c>
      <c r="C17" s="35" t="s">
        <v>117</v>
      </c>
      <c r="D17" s="55" t="s">
        <v>125</v>
      </c>
      <c r="E17" s="56" t="s">
        <v>126</v>
      </c>
      <c r="F17" s="57"/>
      <c r="G17" s="43"/>
    </row>
    <row r="18" spans="2:7" ht="47.45" hidden="1" customHeight="1" x14ac:dyDescent="0.25">
      <c r="B18" s="33" t="s">
        <v>70</v>
      </c>
      <c r="C18" s="35" t="s">
        <v>117</v>
      </c>
      <c r="D18" s="55" t="s">
        <v>127</v>
      </c>
      <c r="E18" s="56" t="s">
        <v>128</v>
      </c>
      <c r="F18" s="57"/>
      <c r="G18" s="43"/>
    </row>
    <row r="19" spans="2:7" ht="67.5" customHeight="1" x14ac:dyDescent="0.25">
      <c r="B19" s="33" t="s">
        <v>70</v>
      </c>
      <c r="C19" s="35" t="s">
        <v>117</v>
      </c>
      <c r="D19" s="34" t="s">
        <v>129</v>
      </c>
      <c r="E19" s="35" t="s">
        <v>130</v>
      </c>
      <c r="F19" s="25"/>
      <c r="G19" s="43"/>
    </row>
    <row r="20" spans="2:7" ht="47.45" customHeight="1" x14ac:dyDescent="0.25">
      <c r="B20" s="33" t="s">
        <v>70</v>
      </c>
      <c r="C20" s="35" t="s">
        <v>117</v>
      </c>
      <c r="D20" s="34" t="s">
        <v>131</v>
      </c>
      <c r="E20" s="35" t="s">
        <v>132</v>
      </c>
      <c r="F20" s="25"/>
      <c r="G20" s="43"/>
    </row>
    <row r="21" spans="2:7" ht="47.45" customHeight="1" x14ac:dyDescent="0.25">
      <c r="B21" s="33" t="s">
        <v>70</v>
      </c>
      <c r="C21" s="35" t="s">
        <v>117</v>
      </c>
      <c r="D21" s="34" t="s">
        <v>133</v>
      </c>
      <c r="E21" s="35" t="s">
        <v>134</v>
      </c>
      <c r="F21" s="25"/>
      <c r="G21" s="43"/>
    </row>
    <row r="22" spans="2:7" ht="96" customHeight="1" x14ac:dyDescent="0.25">
      <c r="B22" s="33" t="s">
        <v>70</v>
      </c>
      <c r="C22" s="35" t="s">
        <v>117</v>
      </c>
      <c r="D22" s="34" t="s">
        <v>135</v>
      </c>
      <c r="E22" s="35" t="s">
        <v>136</v>
      </c>
      <c r="F22" s="25"/>
      <c r="G22" s="43"/>
    </row>
    <row r="23" spans="2:7" ht="87.95" customHeight="1" x14ac:dyDescent="0.25">
      <c r="B23" s="48" t="s">
        <v>137</v>
      </c>
      <c r="C23" s="46" t="s">
        <v>138</v>
      </c>
      <c r="D23" s="49" t="s">
        <v>139</v>
      </c>
      <c r="E23" s="50" t="s">
        <v>140</v>
      </c>
      <c r="F23" s="103" t="s">
        <v>141</v>
      </c>
      <c r="G23" s="26"/>
    </row>
    <row r="24" spans="2:7" ht="90" x14ac:dyDescent="0.25">
      <c r="B24" s="37" t="s">
        <v>72</v>
      </c>
      <c r="C24" s="35" t="s">
        <v>142</v>
      </c>
      <c r="D24" s="34" t="s">
        <v>143</v>
      </c>
      <c r="E24" s="35" t="s">
        <v>144</v>
      </c>
      <c r="F24" s="104"/>
      <c r="G24" s="26"/>
    </row>
    <row r="25" spans="2:7" ht="116.45" customHeight="1" x14ac:dyDescent="0.25">
      <c r="B25" s="27"/>
      <c r="C25" s="27"/>
      <c r="F25" s="51"/>
      <c r="G25" s="44"/>
    </row>
    <row r="26" spans="2:7" ht="15.75" x14ac:dyDescent="0.25">
      <c r="B26" s="27"/>
      <c r="C26" s="27"/>
      <c r="F26" s="51"/>
      <c r="G26" s="26"/>
    </row>
    <row r="27" spans="2:7" ht="32.450000000000003" customHeight="1" x14ac:dyDescent="0.25">
      <c r="B27" s="27"/>
      <c r="C27" s="27"/>
      <c r="F27" s="51"/>
      <c r="G27" s="26"/>
    </row>
    <row r="28" spans="2:7" ht="21.95" customHeight="1" x14ac:dyDescent="0.25">
      <c r="B28" s="27"/>
      <c r="C28" s="27"/>
      <c r="F28" s="52"/>
      <c r="G28" s="43"/>
    </row>
    <row r="29" spans="2:7" ht="77.45" customHeight="1" x14ac:dyDescent="0.25">
      <c r="B29" s="27"/>
      <c r="C29" s="27"/>
      <c r="F29" s="51"/>
      <c r="G29" s="26"/>
    </row>
    <row r="30" spans="2:7" ht="89.25" customHeight="1" x14ac:dyDescent="0.25">
      <c r="B30" s="27"/>
      <c r="C30" s="27"/>
      <c r="F30" s="51"/>
      <c r="G30" s="43"/>
    </row>
    <row r="31" spans="2:7" ht="89.25" customHeight="1" x14ac:dyDescent="0.25">
      <c r="B31" s="27"/>
      <c r="C31" s="27"/>
      <c r="G31" s="43"/>
    </row>
    <row r="32" spans="2:7" ht="51.95" customHeight="1" x14ac:dyDescent="0.25">
      <c r="B32" s="27"/>
      <c r="C32" s="27"/>
      <c r="F32" s="51"/>
      <c r="G32" s="43"/>
    </row>
    <row r="33" spans="2:7" ht="15.75" x14ac:dyDescent="0.25">
      <c r="B33" s="27"/>
      <c r="C33" s="27"/>
      <c r="F33" s="51"/>
      <c r="G33" s="26"/>
    </row>
    <row r="34" spans="2:7" s="43" customFormat="1" ht="15.75" x14ac:dyDescent="0.25">
      <c r="B34" s="2"/>
      <c r="C34" s="2"/>
      <c r="D34" s="31"/>
      <c r="E34" s="27"/>
      <c r="F34" s="45"/>
    </row>
  </sheetData>
  <mergeCells count="11">
    <mergeCell ref="B12:C12"/>
    <mergeCell ref="D12:F12"/>
    <mergeCell ref="F23:F24"/>
    <mergeCell ref="B4:F6"/>
    <mergeCell ref="B9:C9"/>
    <mergeCell ref="D9:F9"/>
    <mergeCell ref="B10:C10"/>
    <mergeCell ref="D10:F10"/>
    <mergeCell ref="B11:C11"/>
    <mergeCell ref="D11:F11"/>
    <mergeCell ref="B7:F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8AAF2-6A81-41D5-8EE0-F10F3B5291E2}">
  <dimension ref="C2:D7"/>
  <sheetViews>
    <sheetView workbookViewId="0">
      <selection activeCell="H25" sqref="H25"/>
    </sheetView>
  </sheetViews>
  <sheetFormatPr defaultRowHeight="15" x14ac:dyDescent="0.25"/>
  <cols>
    <col min="3" max="3" width="26.140625" style="54" customWidth="1"/>
    <col min="4" max="4" width="8.7109375" style="54"/>
  </cols>
  <sheetData>
    <row r="2" spans="3:4" x14ac:dyDescent="0.25">
      <c r="C2" s="68" t="s">
        <v>145</v>
      </c>
    </row>
    <row r="4" spans="3:4" ht="45" x14ac:dyDescent="0.25">
      <c r="C4" s="26" t="s">
        <v>146</v>
      </c>
      <c r="D4" s="53" t="s">
        <v>147</v>
      </c>
    </row>
    <row r="5" spans="3:4" ht="30" x14ac:dyDescent="0.25">
      <c r="C5" s="26" t="s">
        <v>148</v>
      </c>
      <c r="D5" s="53" t="s">
        <v>149</v>
      </c>
    </row>
    <row r="6" spans="3:4" ht="45" x14ac:dyDescent="0.25">
      <c r="C6" s="26" t="s">
        <v>150</v>
      </c>
      <c r="D6" s="54" t="s">
        <v>151</v>
      </c>
    </row>
    <row r="7" spans="3:4" x14ac:dyDescent="0.25">
      <c r="C7" s="54" t="s">
        <v>152</v>
      </c>
      <c r="D7" s="53" t="s">
        <v>153</v>
      </c>
    </row>
  </sheetData>
  <hyperlinks>
    <hyperlink ref="D5" r:id="rId1" xr:uid="{BAC25639-F56E-4CF7-ACFE-5457E2AF6A3C}"/>
    <hyperlink ref="D7" r:id="rId2" display="https://azureenergytrust.sharepoint.com/Operations/Finance/grants/Portland%20Solar%20Access%20Program%20PSAP/Forms/AllItems.aspx?viewid=9f13d813%2D2616%2D4e44%2Db278%2D77b0f2e07732&amp;id=%2FOperations%2FFinance%2Fgrants%2FPortland%20Solar%20Access%20Program%20PSAP%2F02%5FProgram%20Regulation%20%26%20Guidelines%2FPCEF%5FRenewablesParticipationGuidelines%5F2025%2D03%2D21%2Epdf&amp;parent=%2FOperations%2FFinance%2Fgrants%2FPortland%20Solar%20Access%20Program%20PSAP%2F02%5FProgram%20Regulation%20%26%20Guidelines" xr:uid="{BAF7B196-103F-469C-9AC0-3F2CACE08453}"/>
    <hyperlink ref="D4" r:id="rId3" xr:uid="{98F20AC9-456D-4C7E-9780-3E60BD0DF13A}"/>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73F5A-10DE-43AB-B9E6-7ACC7DFAC78F}">
  <dimension ref="A1:F19"/>
  <sheetViews>
    <sheetView workbookViewId="0">
      <selection activeCell="B8" sqref="B8"/>
    </sheetView>
  </sheetViews>
  <sheetFormatPr defaultRowHeight="15" x14ac:dyDescent="0.25"/>
  <cols>
    <col min="1" max="1" width="10.42578125" bestFit="1" customWidth="1"/>
    <col min="2" max="2" width="39.7109375" customWidth="1"/>
    <col min="3" max="3" width="75" style="61" customWidth="1"/>
    <col min="4" max="4" width="12.28515625" customWidth="1"/>
    <col min="5" max="5" width="45.28515625" customWidth="1"/>
  </cols>
  <sheetData>
    <row r="1" spans="1:6" x14ac:dyDescent="0.25">
      <c r="B1" s="69" t="s">
        <v>145</v>
      </c>
    </row>
    <row r="3" spans="1:6" x14ac:dyDescent="0.25">
      <c r="A3" s="59" t="s">
        <v>154</v>
      </c>
      <c r="B3" s="59" t="s">
        <v>155</v>
      </c>
      <c r="C3" s="62" t="s">
        <v>156</v>
      </c>
      <c r="D3" s="59" t="s">
        <v>157</v>
      </c>
      <c r="E3" s="9"/>
    </row>
    <row r="4" spans="1:6" ht="45" x14ac:dyDescent="0.25">
      <c r="A4" s="60">
        <v>46125</v>
      </c>
      <c r="B4" t="s">
        <v>158</v>
      </c>
      <c r="C4" s="61" t="s">
        <v>159</v>
      </c>
      <c r="D4" t="s">
        <v>160</v>
      </c>
      <c r="E4" s="26" t="s">
        <v>161</v>
      </c>
      <c r="F4" s="64" t="s">
        <v>162</v>
      </c>
    </row>
    <row r="5" spans="1:6" ht="45" x14ac:dyDescent="0.25">
      <c r="A5" s="60">
        <v>46125</v>
      </c>
      <c r="B5" t="s">
        <v>163</v>
      </c>
      <c r="C5" s="61" t="s">
        <v>164</v>
      </c>
      <c r="D5" t="s">
        <v>160</v>
      </c>
      <c r="E5" s="26" t="s">
        <v>165</v>
      </c>
    </row>
    <row r="6" spans="1:6" x14ac:dyDescent="0.25">
      <c r="A6" s="60">
        <v>46125</v>
      </c>
      <c r="B6" t="s">
        <v>166</v>
      </c>
      <c r="C6" s="61" t="s">
        <v>167</v>
      </c>
      <c r="D6" t="s">
        <v>160</v>
      </c>
      <c r="E6" s="26" t="s">
        <v>168</v>
      </c>
    </row>
    <row r="7" spans="1:6" ht="45" x14ac:dyDescent="0.25">
      <c r="A7" s="60">
        <v>46125</v>
      </c>
      <c r="B7" t="s">
        <v>169</v>
      </c>
      <c r="C7" s="61" t="s">
        <v>170</v>
      </c>
      <c r="D7" t="s">
        <v>160</v>
      </c>
      <c r="E7" s="26" t="s">
        <v>171</v>
      </c>
    </row>
    <row r="8" spans="1:6" ht="45" x14ac:dyDescent="0.25">
      <c r="A8" s="60">
        <v>46125</v>
      </c>
      <c r="B8" s="63" t="s">
        <v>172</v>
      </c>
      <c r="C8" s="61" t="s">
        <v>173</v>
      </c>
      <c r="D8" t="s">
        <v>160</v>
      </c>
      <c r="E8" s="26" t="s">
        <v>174</v>
      </c>
    </row>
    <row r="9" spans="1:6" x14ac:dyDescent="0.25">
      <c r="A9" s="60">
        <v>46125</v>
      </c>
      <c r="B9" s="63" t="s">
        <v>175</v>
      </c>
      <c r="C9" s="61" t="s">
        <v>167</v>
      </c>
      <c r="D9" t="s">
        <v>160</v>
      </c>
      <c r="E9" s="26" t="s">
        <v>161</v>
      </c>
    </row>
    <row r="10" spans="1:6" ht="30" x14ac:dyDescent="0.25">
      <c r="A10" s="60">
        <v>46125</v>
      </c>
      <c r="B10" t="s">
        <v>176</v>
      </c>
      <c r="C10" s="61" t="s">
        <v>177</v>
      </c>
      <c r="D10" t="s">
        <v>160</v>
      </c>
      <c r="E10" s="26" t="s">
        <v>178</v>
      </c>
    </row>
    <row r="11" spans="1:6" ht="30" x14ac:dyDescent="0.25">
      <c r="A11" s="60">
        <v>46125</v>
      </c>
      <c r="B11" t="s">
        <v>179</v>
      </c>
      <c r="C11" s="61" t="s">
        <v>180</v>
      </c>
      <c r="D11" t="s">
        <v>160</v>
      </c>
      <c r="E11" s="26" t="s">
        <v>181</v>
      </c>
    </row>
    <row r="12" spans="1:6" ht="75" x14ac:dyDescent="0.25">
      <c r="A12" s="60">
        <v>46125</v>
      </c>
      <c r="B12" t="s">
        <v>182</v>
      </c>
      <c r="C12" s="61" t="s">
        <v>183</v>
      </c>
      <c r="D12" t="s">
        <v>160</v>
      </c>
      <c r="E12" s="26" t="s">
        <v>184</v>
      </c>
    </row>
    <row r="13" spans="1:6" ht="45" x14ac:dyDescent="0.25">
      <c r="A13" s="60">
        <v>46125</v>
      </c>
      <c r="B13" t="s">
        <v>185</v>
      </c>
      <c r="C13" s="61" t="s">
        <v>186</v>
      </c>
      <c r="D13" t="s">
        <v>160</v>
      </c>
      <c r="E13" s="26" t="s">
        <v>161</v>
      </c>
    </row>
    <row r="14" spans="1:6" ht="60" x14ac:dyDescent="0.25">
      <c r="A14" s="60">
        <v>46125</v>
      </c>
      <c r="B14" t="s">
        <v>187</v>
      </c>
      <c r="C14" s="61" t="s">
        <v>188</v>
      </c>
      <c r="D14" t="s">
        <v>160</v>
      </c>
      <c r="E14" s="26" t="s">
        <v>189</v>
      </c>
    </row>
    <row r="15" spans="1:6" ht="30" x14ac:dyDescent="0.25">
      <c r="A15" s="60">
        <v>46125</v>
      </c>
      <c r="B15" t="s">
        <v>190</v>
      </c>
      <c r="C15" s="61" t="s">
        <v>191</v>
      </c>
      <c r="D15" t="s">
        <v>192</v>
      </c>
      <c r="E15" s="26" t="s">
        <v>193</v>
      </c>
    </row>
    <row r="16" spans="1:6" ht="45" x14ac:dyDescent="0.25">
      <c r="A16" s="60">
        <v>46125</v>
      </c>
      <c r="B16" t="s">
        <v>194</v>
      </c>
      <c r="C16" s="61" t="s">
        <v>195</v>
      </c>
      <c r="D16" t="s">
        <v>192</v>
      </c>
      <c r="E16" s="26" t="s">
        <v>161</v>
      </c>
    </row>
    <row r="17" spans="1:5" ht="45" x14ac:dyDescent="0.25">
      <c r="A17" s="60">
        <v>46154</v>
      </c>
      <c r="B17" t="s">
        <v>196</v>
      </c>
      <c r="C17" s="61" t="s">
        <v>197</v>
      </c>
      <c r="D17" t="s">
        <v>160</v>
      </c>
      <c r="E17" s="26" t="s">
        <v>198</v>
      </c>
    </row>
    <row r="18" spans="1:5" ht="45" x14ac:dyDescent="0.25">
      <c r="A18" s="60">
        <v>46154</v>
      </c>
      <c r="B18" t="s">
        <v>199</v>
      </c>
      <c r="C18" s="61" t="s">
        <v>200</v>
      </c>
      <c r="D18" t="s">
        <v>160</v>
      </c>
      <c r="E18" t="s">
        <v>201</v>
      </c>
    </row>
    <row r="19" spans="1:5" ht="16.5" x14ac:dyDescent="0.3">
      <c r="A19" s="60">
        <v>46154</v>
      </c>
      <c r="B19" t="s">
        <v>202</v>
      </c>
      <c r="C19" s="65" t="s">
        <v>203</v>
      </c>
      <c r="D19" t="s">
        <v>160</v>
      </c>
      <c r="E19" t="s">
        <v>201</v>
      </c>
    </row>
  </sheetData>
  <hyperlinks>
    <hyperlink ref="F4" r:id="rId1" xr:uid="{955A8F0C-3F82-466B-8EC3-5F0891BC562C}"/>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E91657B9C4329428C791544CC2670EC" ma:contentTypeVersion="14" ma:contentTypeDescription="Create a new document." ma:contentTypeScope="" ma:versionID="0c511be5d3b65d2e443df95d25b5370e">
  <xsd:schema xmlns:xsd="http://www.w3.org/2001/XMLSchema" xmlns:xs="http://www.w3.org/2001/XMLSchema" xmlns:p="http://schemas.microsoft.com/office/2006/metadata/properties" xmlns:ns2="4ca60d5e-3044-4d69-b92f-a61acca5b1cd" xmlns:ns3="b48bb20d-384f-4d45-beba-b2e72b61a8c3" xmlns:ns4="3736f80a-61c5-4e33-8f70-9d684d6a4929" xmlns:ns5="e8c15d03-80b3-40a5-8a4a-f692ddaa385e" targetNamespace="http://schemas.microsoft.com/office/2006/metadata/properties" ma:root="true" ma:fieldsID="7cd29583c1dc94f0cd07fbeecf9abbec" ns2:_="" ns3:_="" ns4:_="" ns5:_="">
    <xsd:import namespace="4ca60d5e-3044-4d69-b92f-a61acca5b1cd"/>
    <xsd:import namespace="b48bb20d-384f-4d45-beba-b2e72b61a8c3"/>
    <xsd:import namespace="3736f80a-61c5-4e33-8f70-9d684d6a4929"/>
    <xsd:import namespace="e8c15d03-80b3-40a5-8a4a-f692ddaa385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4:SharedWithDetail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2:Password" minOccurs="0"/>
                <xsd:element ref="ns5:TaxCatchAll" minOccurs="0"/>
                <xsd:element ref="ns5:TaxCatchAllLabel"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a60d5e-3044-4d69-b92f-a61acca5b1c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Password" ma:index="18" nillable="true" ma:displayName="Password" ma:format="Dropdown" ma:internalName="Password">
      <xsd:simpleType>
        <xsd:restriction base="dms:Text">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8e01285-3f2b-445f-aab2-d36bb62f3c27"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48bb20d-384f-4d45-beba-b2e72b61a8c3"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736f80a-61c5-4e33-8f70-9d684d6a4929" elementFormDefault="qualified">
    <xsd:import namespace="http://schemas.microsoft.com/office/2006/documentManagement/types"/>
    <xsd:import namespace="http://schemas.microsoft.com/office/infopath/2007/PartnerControls"/>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8c15d03-80b3-40a5-8a4a-f692ddaa385e"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667eeed-fc58-4bfd-b9c8-ac6d8a9a03b5}" ma:internalName="TaxCatchAll" ma:showField="CatchAllData" ma:web="dc075490-6b46-41f9-b384-b9e5a8d2b932">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Taxonomy Catch All Column1" ma:hidden="true" ma:list="{5667eeed-fc58-4bfd-b9c8-ac6d8a9a03b5}" ma:internalName="TaxCatchAllLabel" ma:readOnly="true" ma:showField="CatchAllDataLabel" ma:web="dc075490-6b46-41f9-b384-b9e5a8d2b9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18e01285-3f2b-445f-aab2-d36bb62f3c27" ContentTypeId="0x0101" PreviousValue="false"/>
</file>

<file path=customXml/item4.xml><?xml version="1.0" encoding="utf-8"?>
<p:properties xmlns:p="http://schemas.microsoft.com/office/2006/metadata/properties" xmlns:xsi="http://www.w3.org/2001/XMLSchema-instance" xmlns:pc="http://schemas.microsoft.com/office/infopath/2007/PartnerControls">
  <documentManagement>
    <TaxCatchAll xmlns="e8c15d03-80b3-40a5-8a4a-f692ddaa385e" xsi:nil="true"/>
    <Password xmlns="4ca60d5e-3044-4d69-b92f-a61acca5b1cd" xsi:nil="true"/>
    <lcf76f155ced4ddcb4097134ff3c332f xmlns="4ca60d5e-3044-4d69-b92f-a61acca5b1c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15FAE78-F90B-4120-8788-BD0793D220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a60d5e-3044-4d69-b92f-a61acca5b1cd"/>
    <ds:schemaRef ds:uri="b48bb20d-384f-4d45-beba-b2e72b61a8c3"/>
    <ds:schemaRef ds:uri="3736f80a-61c5-4e33-8f70-9d684d6a4929"/>
    <ds:schemaRef ds:uri="e8c15d03-80b3-40a5-8a4a-f692ddaa38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4E7847-D37A-4FC7-B33D-E8F08BFE6B90}">
  <ds:schemaRefs>
    <ds:schemaRef ds:uri="http://schemas.microsoft.com/sharepoint/v3/contenttype/forms"/>
  </ds:schemaRefs>
</ds:datastoreItem>
</file>

<file path=customXml/itemProps3.xml><?xml version="1.0" encoding="utf-8"?>
<ds:datastoreItem xmlns:ds="http://schemas.openxmlformats.org/officeDocument/2006/customXml" ds:itemID="{EF28ED23-3C4B-4DAA-8E14-4616D750CAA5}">
  <ds:schemaRefs>
    <ds:schemaRef ds:uri="Microsoft.SharePoint.Taxonomy.ContentTypeSync"/>
  </ds:schemaRefs>
</ds:datastoreItem>
</file>

<file path=customXml/itemProps4.xml><?xml version="1.0" encoding="utf-8"?>
<ds:datastoreItem xmlns:ds="http://schemas.openxmlformats.org/officeDocument/2006/customXml" ds:itemID="{20018EE9-50E1-4638-8798-8EB11FB35363}">
  <ds:schemaRefs>
    <ds:schemaRef ds:uri="http://purl.org/dc/dcmitype/"/>
    <ds:schemaRef ds:uri="http://schemas.microsoft.com/office/2006/documentManagement/types"/>
    <ds:schemaRef ds:uri="http://schemas.microsoft.com/office/2006/metadata/properties"/>
    <ds:schemaRef ds:uri="http://schemas.openxmlformats.org/package/2006/metadata/core-properties"/>
    <ds:schemaRef ds:uri="e8c15d03-80b3-40a5-8a4a-f692ddaa385e"/>
    <ds:schemaRef ds:uri="http://purl.org/dc/terms/"/>
    <ds:schemaRef ds:uri="4ca60d5e-3044-4d69-b92f-a61acca5b1cd"/>
    <ds:schemaRef ds:uri="http://www.w3.org/XML/1998/namespace"/>
    <ds:schemaRef ds:uri="http://schemas.microsoft.com/office/infopath/2007/PartnerControls"/>
    <ds:schemaRef ds:uri="3736f80a-61c5-4e33-8f70-9d684d6a4929"/>
    <ds:schemaRef ds:uri="b48bb20d-384f-4d45-beba-b2e72b61a8c3"/>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PSAP CR Calculator</vt:lpstr>
      <vt:lpstr>PSAP ER Cap Calculator </vt:lpstr>
      <vt:lpstr>Qualifying Enabling Repairs</vt:lpstr>
      <vt:lpstr>Qualifying Solar + Storage</vt:lpstr>
      <vt:lpstr>Resources</vt:lpstr>
      <vt:lpstr>Feedback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Alina Lambert</cp:lastModifiedBy>
  <cp:revision/>
  <dcterms:created xsi:type="dcterms:W3CDTF">2025-12-10T17:59:37Z</dcterms:created>
  <dcterms:modified xsi:type="dcterms:W3CDTF">2026-06-11T18:54:19Z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0x0101009E91657B9C4329428C791544CC2670EC</vt:lpwstr>
  </property>
  <property fmtid="{D5CDD505-2E9C-101B-9397-08002B2CF9AE}" pid="3" name="Year">
    <vt:lpwstr>2025</vt:lpwstr>
  </property>
  <property fmtid="{D5CDD505-2E9C-101B-9397-08002B2CF9AE}" pid="4" name="_dlc_DocIdItemGuid">
    <vt:lpwstr>d898911f-0931-4bdf-ae24-0d234dc24071</vt:lpwstr>
  </property>
  <property fmtid="{D5CDD505-2E9C-101B-9397-08002B2CF9AE}" pid="5" name="MediaServiceImageTags">
    <vt:lpwstr/>
  </property>
  <property fmtid="{D5CDD505-2E9C-101B-9397-08002B2CF9AE}" pid="6" name="c5e2aab8604448378ddad5b17f4262f5">
    <vt:lpwstr/>
  </property>
  <property fmtid="{D5CDD505-2E9C-101B-9397-08002B2CF9AE}" pid="7" name="ETI_Status">
    <vt:lpwstr/>
  </property>
</Properties>
</file>