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i\Dropbox\Webinar Blog 4\"/>
    </mc:Choice>
  </mc:AlternateContent>
  <bookViews>
    <workbookView xWindow="-15" yWindow="-15" windowWidth="10320" windowHeight="8085" activeTab="1"/>
  </bookViews>
  <sheets>
    <sheet name="Flash Report" sheetId="9" r:id="rId1"/>
    <sheet name="Sample" sheetId="8" r:id="rId2"/>
  </sheets>
  <definedNames>
    <definedName name="_xlnm.Print_Area" localSheetId="0">'Flash Report'!$A$1:$G$80</definedName>
    <definedName name="_xlnm.Print_Area" localSheetId="1">Sample!$A$1:$G$80</definedName>
  </definedNames>
  <calcPr calcId="162913"/>
</workbook>
</file>

<file path=xl/calcChain.xml><?xml version="1.0" encoding="utf-8"?>
<calcChain xmlns="http://schemas.openxmlformats.org/spreadsheetml/2006/main">
  <c r="D37" i="9" l="1"/>
  <c r="G76" i="9" l="1"/>
  <c r="G61" i="9"/>
  <c r="G58" i="9"/>
  <c r="E58" i="9"/>
  <c r="G55" i="9"/>
  <c r="E55" i="9"/>
  <c r="G43" i="9"/>
  <c r="G45" i="9" s="1"/>
  <c r="E43" i="9"/>
  <c r="E45" i="9" s="1"/>
  <c r="G40" i="9"/>
  <c r="G30" i="9"/>
  <c r="G18" i="9"/>
  <c r="G24" i="9" s="1"/>
  <c r="C18" i="9"/>
  <c r="G69" i="9" s="1"/>
  <c r="G72" i="9" s="1"/>
  <c r="C24" i="9" l="1"/>
  <c r="E26" i="9" s="1"/>
  <c r="E49" i="9"/>
  <c r="E52" i="9" s="1"/>
  <c r="G49" i="9"/>
  <c r="G52" i="9" s="1"/>
  <c r="G76" i="8"/>
  <c r="G61" i="8" l="1"/>
  <c r="G58" i="8"/>
  <c r="E58" i="8"/>
  <c r="G55" i="8"/>
  <c r="E55" i="8"/>
  <c r="G43" i="8"/>
  <c r="E43" i="8"/>
  <c r="E45" i="8" s="1"/>
  <c r="G40" i="8"/>
  <c r="D37" i="8"/>
  <c r="G30" i="8"/>
  <c r="G18" i="8"/>
  <c r="G24" i="8" s="1"/>
  <c r="C18" i="8"/>
  <c r="G69" i="8" s="1"/>
  <c r="G72" i="8" s="1"/>
  <c r="C10" i="8"/>
  <c r="G49" i="8" l="1"/>
  <c r="G52" i="8" s="1"/>
  <c r="G45" i="8"/>
  <c r="C24" i="8"/>
  <c r="E26" i="8" s="1"/>
  <c r="E49" i="8"/>
  <c r="E52" i="8" s="1"/>
</calcChain>
</file>

<file path=xl/sharedStrings.xml><?xml version="1.0" encoding="utf-8"?>
<sst xmlns="http://schemas.openxmlformats.org/spreadsheetml/2006/main" count="175" uniqueCount="70">
  <si>
    <t>Payables</t>
  </si>
  <si>
    <t>Receivables</t>
  </si>
  <si>
    <t>Current Ratio</t>
  </si>
  <si>
    <t>Current Assets</t>
  </si>
  <si>
    <t>Current Liabilities</t>
  </si>
  <si>
    <t>Debt to Equity</t>
  </si>
  <si>
    <t>Gross Margin</t>
  </si>
  <si>
    <t>Breakeven</t>
  </si>
  <si>
    <t>Revenue</t>
  </si>
  <si>
    <t>COGS</t>
  </si>
  <si>
    <t>Total Revenue</t>
  </si>
  <si>
    <t>Closing Ratio</t>
  </si>
  <si>
    <t>Total # Job Closed</t>
  </si>
  <si>
    <t>Total # Jobs Quoted</t>
  </si>
  <si>
    <t>Company Name</t>
  </si>
  <si>
    <t>Financial Dashboard</t>
  </si>
  <si>
    <t>Plus PR Taxes &amp; Other</t>
  </si>
  <si>
    <t>Total Current Liabilities</t>
  </si>
  <si>
    <t>Total Current Assets</t>
  </si>
  <si>
    <t>1 - 30</t>
  </si>
  <si>
    <t>31 - 60</t>
  </si>
  <si>
    <t>61+</t>
  </si>
  <si>
    <t>Current</t>
  </si>
  <si>
    <t>(Should be &lt; 1)</t>
  </si>
  <si>
    <t>(Lower is better)</t>
  </si>
  <si>
    <t>(Higher is better)</t>
  </si>
  <si>
    <t>Checking Account</t>
  </si>
  <si>
    <t>Line of Credit</t>
  </si>
  <si>
    <t>Gross Margin - %</t>
  </si>
  <si>
    <t>Gross Profit</t>
  </si>
  <si>
    <t>Overhead</t>
  </si>
  <si>
    <t>Overhead Costs</t>
  </si>
  <si>
    <t>Net Profit</t>
  </si>
  <si>
    <t>Year-To-Date</t>
  </si>
  <si>
    <t>Gross Profit ($)</t>
  </si>
  <si>
    <t>Average # Employees</t>
  </si>
  <si>
    <t>Revenue per Emp</t>
  </si>
  <si>
    <t>Backlog to be completed in next 3 months</t>
  </si>
  <si>
    <t>Backlog to be completed in next 6 months</t>
  </si>
  <si>
    <t>Backlog to be completed in next 12 months</t>
  </si>
  <si>
    <t>Average # Field Employees</t>
  </si>
  <si>
    <t>Revenue per Field Emp</t>
  </si>
  <si>
    <t># Field Employees</t>
  </si>
  <si>
    <t># Employees</t>
  </si>
  <si>
    <t>Accounts Receivable Turnover:</t>
  </si>
  <si>
    <t>A/R Balance</t>
  </si>
  <si>
    <t>Days in Receivables</t>
  </si>
  <si>
    <t>A/R Turnover</t>
  </si>
  <si>
    <t>Total Liabilities (all)</t>
  </si>
  <si>
    <t>Last Completed Month</t>
  </si>
  <si>
    <r>
      <t>Balance Sheet Items</t>
    </r>
    <r>
      <rPr>
        <sz val="10"/>
        <rFont val="Arial"/>
        <family val="2"/>
      </rPr>
      <t xml:space="preserve"> (measure of liquidity)</t>
    </r>
  </si>
  <si>
    <r>
      <t xml:space="preserve">Profit and Loss Items </t>
    </r>
    <r>
      <rPr>
        <sz val="10"/>
        <rFont val="Arial"/>
        <family val="2"/>
      </rPr>
      <t>(measure of profitability)</t>
    </r>
  </si>
  <si>
    <t>Note:  Only enter data in fields that are yellow</t>
  </si>
  <si>
    <t>Consolidated</t>
  </si>
  <si>
    <t>Inventory</t>
  </si>
  <si>
    <t>Prepaid &amp; Other</t>
  </si>
  <si>
    <t>Total Equity</t>
  </si>
  <si>
    <t>(annualized)</t>
  </si>
  <si>
    <t>(current year only)</t>
  </si>
  <si>
    <t>Inventory Turnover</t>
  </si>
  <si>
    <t>(Should be &gt; 1.25)</t>
  </si>
  <si>
    <t>Cust Deposits/Overbillings</t>
  </si>
  <si>
    <t>Completed Months</t>
  </si>
  <si>
    <t>Other</t>
  </si>
  <si>
    <t>Current Balance</t>
  </si>
  <si>
    <t>Available Credit</t>
  </si>
  <si>
    <t>Total A/R</t>
  </si>
  <si>
    <t>Total A/P</t>
  </si>
  <si>
    <t>Company Goal=35%</t>
  </si>
  <si>
    <t xml:space="preserve">Month Ending: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</si>
</sst>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_(* #,##0.00_);_(* \(#,##0.00\);_(* &quot;-&quot;_);_(@_)"/>
    <numFmt numFmtId="166" formatCode="#,##0.0_);\(#,##0.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39" fontId="4" fillId="0" borderId="0" xfId="0" applyNumberFormat="1" applyFont="1" applyFill="1" applyAlignment="1"/>
    <xf numFmtId="39" fontId="5" fillId="0" borderId="0" xfId="0" applyNumberFormat="1" applyFont="1" applyFill="1" applyAlignment="1"/>
    <xf numFmtId="39" fontId="2" fillId="0" borderId="0" xfId="0" applyNumberFormat="1" applyFont="1" applyFill="1" applyAlignment="1"/>
    <xf numFmtId="39" fontId="4" fillId="0" borderId="0" xfId="0" applyNumberFormat="1" applyFont="1" applyFill="1" applyBorder="1" applyAlignment="1"/>
    <xf numFmtId="39" fontId="4" fillId="0" borderId="0" xfId="0" applyNumberFormat="1" applyFont="1" applyFill="1" applyBorder="1"/>
    <xf numFmtId="39" fontId="4" fillId="0" borderId="0" xfId="0" applyNumberFormat="1" applyFont="1" applyFill="1"/>
    <xf numFmtId="39" fontId="7" fillId="0" borderId="0" xfId="0" applyNumberFormat="1" applyFont="1" applyFill="1"/>
    <xf numFmtId="39" fontId="7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right"/>
    </xf>
    <xf numFmtId="39" fontId="4" fillId="0" borderId="0" xfId="0" quotePrefix="1" applyNumberFormat="1" applyFont="1" applyFill="1" applyAlignment="1">
      <alignment horizontal="right"/>
    </xf>
    <xf numFmtId="39" fontId="7" fillId="0" borderId="0" xfId="0" applyNumberFormat="1" applyFont="1" applyFill="1" applyAlignment="1"/>
    <xf numFmtId="39" fontId="4" fillId="0" borderId="1" xfId="0" applyNumberFormat="1" applyFont="1" applyFill="1" applyBorder="1" applyAlignment="1"/>
    <xf numFmtId="37" fontId="2" fillId="0" borderId="0" xfId="0" applyNumberFormat="1" applyFont="1" applyFill="1" applyAlignment="1"/>
    <xf numFmtId="37" fontId="7" fillId="0" borderId="0" xfId="0" applyNumberFormat="1" applyFont="1" applyFill="1" applyAlignment="1">
      <alignment horizontal="center"/>
    </xf>
    <xf numFmtId="37" fontId="4" fillId="0" borderId="3" xfId="0" applyNumberFormat="1" applyFont="1" applyFill="1" applyBorder="1" applyAlignment="1"/>
    <xf numFmtId="37" fontId="4" fillId="0" borderId="0" xfId="0" applyNumberFormat="1" applyFont="1" applyFill="1" applyBorder="1" applyAlignment="1"/>
    <xf numFmtId="37" fontId="4" fillId="0" borderId="0" xfId="0" applyNumberFormat="1" applyFont="1" applyFill="1" applyAlignment="1"/>
    <xf numFmtId="37" fontId="4" fillId="0" borderId="4" xfId="0" applyNumberFormat="1" applyFont="1" applyFill="1" applyBorder="1" applyAlignment="1"/>
    <xf numFmtId="0" fontId="9" fillId="0" borderId="0" xfId="0" applyFont="1" applyFill="1" applyAlignment="1"/>
    <xf numFmtId="39" fontId="4" fillId="0" borderId="0" xfId="0" applyNumberFormat="1" applyFont="1" applyFill="1" applyAlignment="1">
      <alignment horizontal="center"/>
    </xf>
    <xf numFmtId="39" fontId="4" fillId="0" borderId="1" xfId="0" applyNumberFormat="1" applyFont="1" applyFill="1" applyBorder="1" applyAlignment="1">
      <alignment horizontal="center"/>
    </xf>
    <xf numFmtId="37" fontId="4" fillId="0" borderId="0" xfId="0" applyNumberFormat="1" applyFont="1" applyFill="1" applyBorder="1"/>
    <xf numFmtId="37" fontId="4" fillId="0" borderId="1" xfId="0" applyNumberFormat="1" applyFont="1" applyFill="1" applyBorder="1" applyAlignment="1">
      <alignment horizontal="center"/>
    </xf>
    <xf numFmtId="39" fontId="4" fillId="2" borderId="0" xfId="0" applyNumberFormat="1" applyFont="1" applyFill="1" applyAlignment="1"/>
    <xf numFmtId="39" fontId="2" fillId="2" borderId="0" xfId="0" applyNumberFormat="1" applyFont="1" applyFill="1" applyAlignment="1"/>
    <xf numFmtId="39" fontId="0" fillId="2" borderId="0" xfId="0" applyNumberFormat="1" applyFill="1" applyBorder="1" applyAlignment="1">
      <alignment horizontal="right"/>
    </xf>
    <xf numFmtId="37" fontId="4" fillId="2" borderId="2" xfId="0" applyNumberFormat="1" applyFont="1" applyFill="1" applyBorder="1" applyProtection="1">
      <protection locked="0"/>
    </xf>
    <xf numFmtId="37" fontId="4" fillId="2" borderId="2" xfId="0" applyNumberFormat="1" applyFont="1" applyFill="1" applyBorder="1" applyAlignment="1" applyProtection="1">
      <protection locked="0"/>
    </xf>
    <xf numFmtId="39" fontId="4" fillId="2" borderId="0" xfId="0" applyNumberFormat="1" applyFont="1" applyFill="1" applyAlignment="1" applyProtection="1">
      <alignment horizontal="right"/>
      <protection locked="0"/>
    </xf>
    <xf numFmtId="37" fontId="4" fillId="2" borderId="5" xfId="0" applyNumberFormat="1" applyFont="1" applyFill="1" applyBorder="1" applyProtection="1">
      <protection locked="0"/>
    </xf>
    <xf numFmtId="37" fontId="4" fillId="2" borderId="6" xfId="0" applyNumberFormat="1" applyFont="1" applyFill="1" applyBorder="1" applyAlignment="1" applyProtection="1">
      <protection locked="0"/>
    </xf>
    <xf numFmtId="37" fontId="4" fillId="2" borderId="0" xfId="0" applyNumberFormat="1" applyFont="1" applyFill="1" applyAlignment="1" applyProtection="1">
      <protection locked="0"/>
    </xf>
    <xf numFmtId="37" fontId="4" fillId="2" borderId="2" xfId="0" applyNumberFormat="1" applyFont="1" applyFill="1" applyBorder="1" applyAlignment="1" applyProtection="1">
      <alignment horizontal="center"/>
      <protection locked="0"/>
    </xf>
    <xf numFmtId="37" fontId="4" fillId="2" borderId="5" xfId="0" applyNumberFormat="1" applyFont="1" applyFill="1" applyBorder="1" applyAlignment="1" applyProtection="1">
      <protection locked="0"/>
    </xf>
    <xf numFmtId="37" fontId="4" fillId="2" borderId="3" xfId="0" applyNumberFormat="1" applyFont="1" applyFill="1" applyBorder="1" applyAlignment="1" applyProtection="1">
      <protection locked="0"/>
    </xf>
    <xf numFmtId="39" fontId="3" fillId="0" borderId="0" xfId="0" applyNumberFormat="1" applyFont="1" applyFill="1" applyAlignment="1">
      <alignment horizontal="center"/>
    </xf>
    <xf numFmtId="39" fontId="3" fillId="0" borderId="0" xfId="0" applyNumberFormat="1" applyFont="1" applyFill="1" applyAlignment="1"/>
    <xf numFmtId="166" fontId="4" fillId="2" borderId="2" xfId="0" applyNumberFormat="1" applyFont="1" applyFill="1" applyBorder="1" applyAlignment="1" applyProtection="1">
      <alignment horizontal="right"/>
      <protection locked="0"/>
    </xf>
    <xf numFmtId="39" fontId="3" fillId="0" borderId="0" xfId="0" applyNumberFormat="1" applyFont="1" applyFill="1" applyAlignment="1">
      <alignment horizontal="center"/>
    </xf>
    <xf numFmtId="39" fontId="3" fillId="0" borderId="0" xfId="0" applyNumberFormat="1" applyFont="1" applyFill="1" applyAlignment="1"/>
    <xf numFmtId="39" fontId="1" fillId="0" borderId="0" xfId="0" applyNumberFormat="1" applyFont="1" applyFill="1" applyBorder="1" applyAlignment="1">
      <alignment horizontal="right"/>
    </xf>
    <xf numFmtId="39" fontId="3" fillId="0" borderId="0" xfId="0" applyNumberFormat="1" applyFont="1" applyFill="1" applyAlignment="1">
      <alignment horizontal="center"/>
    </xf>
    <xf numFmtId="39" fontId="3" fillId="0" borderId="0" xfId="0" applyNumberFormat="1" applyFont="1" applyFill="1" applyAlignment="1"/>
    <xf numFmtId="39" fontId="6" fillId="0" borderId="5" xfId="0" applyNumberFormat="1" applyFont="1" applyFill="1" applyBorder="1" applyAlignment="1">
      <alignment horizontal="center"/>
    </xf>
    <xf numFmtId="39" fontId="6" fillId="0" borderId="6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9" fontId="6" fillId="0" borderId="5" xfId="2" applyFont="1" applyFill="1" applyBorder="1" applyAlignment="1">
      <alignment horizontal="center"/>
    </xf>
    <xf numFmtId="9" fontId="6" fillId="0" borderId="6" xfId="2" applyFont="1" applyFill="1" applyBorder="1" applyAlignment="1">
      <alignment horizontal="center"/>
    </xf>
    <xf numFmtId="41" fontId="8" fillId="0" borderId="5" xfId="1" applyNumberFormat="1" applyFont="1" applyFill="1" applyBorder="1" applyAlignment="1">
      <alignment horizontal="center"/>
    </xf>
    <xf numFmtId="41" fontId="8" fillId="0" borderId="6" xfId="1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41" fontId="8" fillId="0" borderId="0" xfId="1" applyNumberFormat="1" applyFont="1" applyFill="1" applyBorder="1" applyAlignment="1">
      <alignment horizontal="center"/>
    </xf>
    <xf numFmtId="1" fontId="6" fillId="0" borderId="5" xfId="2" applyNumberFormat="1" applyFont="1" applyFill="1" applyBorder="1" applyAlignment="1">
      <alignment horizontal="center"/>
    </xf>
    <xf numFmtId="1" fontId="6" fillId="0" borderId="6" xfId="2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2" fontId="6" fillId="0" borderId="5" xfId="2" applyNumberFormat="1" applyFont="1" applyFill="1" applyBorder="1" applyAlignment="1">
      <alignment horizontal="center"/>
    </xf>
    <xf numFmtId="2" fontId="6" fillId="0" borderId="6" xfId="2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zoomScaleNormal="100" workbookViewId="0">
      <selection activeCell="D37" sqref="D37:E37"/>
    </sheetView>
  </sheetViews>
  <sheetFormatPr defaultColWidth="9.140625" defaultRowHeight="12.75" x14ac:dyDescent="0.2"/>
  <cols>
    <col min="1" max="1" width="20.140625" style="1" customWidth="1"/>
    <col min="2" max="2" width="2.5703125" style="1" customWidth="1"/>
    <col min="3" max="3" width="17.85546875" style="1" customWidth="1"/>
    <col min="4" max="4" width="1.85546875" style="1" customWidth="1"/>
    <col min="5" max="5" width="22.140625" style="1" customWidth="1"/>
    <col min="6" max="6" width="1.85546875" style="1" customWidth="1"/>
    <col min="7" max="7" width="22.140625" style="1" customWidth="1"/>
    <col min="8" max="8" width="18.42578125" style="1" customWidth="1"/>
    <col min="9" max="16384" width="9.140625" style="1"/>
  </cols>
  <sheetData>
    <row r="1" spans="1:8" s="2" customFormat="1" ht="15.75" x14ac:dyDescent="0.25">
      <c r="A1" s="42" t="s">
        <v>14</v>
      </c>
      <c r="B1" s="42"/>
      <c r="C1" s="42"/>
      <c r="D1" s="42"/>
      <c r="E1" s="42"/>
      <c r="F1" s="42"/>
      <c r="G1" s="42"/>
      <c r="H1" s="40"/>
    </row>
    <row r="2" spans="1:8" s="2" customFormat="1" ht="15.75" x14ac:dyDescent="0.25">
      <c r="A2" s="42" t="s">
        <v>15</v>
      </c>
      <c r="B2" s="42"/>
      <c r="C2" s="42"/>
      <c r="D2" s="42"/>
      <c r="E2" s="42"/>
      <c r="F2" s="42"/>
      <c r="G2" s="42"/>
      <c r="H2" s="40"/>
    </row>
    <row r="3" spans="1:8" x14ac:dyDescent="0.2">
      <c r="B3" s="3"/>
      <c r="C3" s="41" t="s">
        <v>69</v>
      </c>
      <c r="D3" s="46"/>
      <c r="E3" s="46"/>
      <c r="F3" s="3"/>
    </row>
    <row r="4" spans="1:8" x14ac:dyDescent="0.2">
      <c r="A4" s="24" t="s">
        <v>52</v>
      </c>
      <c r="B4" s="25"/>
      <c r="C4" s="26"/>
      <c r="D4" s="3"/>
      <c r="E4" s="3"/>
      <c r="F4" s="3"/>
    </row>
    <row r="5" spans="1:8" x14ac:dyDescent="0.2">
      <c r="A5" s="3"/>
      <c r="B5" s="3"/>
      <c r="C5" s="3"/>
      <c r="D5" s="3"/>
      <c r="E5" s="3"/>
      <c r="F5" s="3"/>
    </row>
    <row r="6" spans="1:8" x14ac:dyDescent="0.2">
      <c r="A6" s="3"/>
      <c r="B6" s="3"/>
      <c r="C6" s="3"/>
      <c r="D6" s="3"/>
      <c r="E6" s="3"/>
      <c r="F6" s="3"/>
    </row>
    <row r="7" spans="1:8" ht="15.75" x14ac:dyDescent="0.25">
      <c r="A7" s="43" t="s">
        <v>50</v>
      </c>
      <c r="B7" s="43"/>
      <c r="C7" s="43"/>
      <c r="D7" s="43"/>
      <c r="E7" s="43"/>
      <c r="F7" s="40"/>
    </row>
    <row r="8" spans="1:8" x14ac:dyDescent="0.2">
      <c r="B8" s="5"/>
      <c r="C8" s="5"/>
      <c r="D8" s="5"/>
      <c r="E8" s="5"/>
      <c r="F8" s="5"/>
      <c r="G8" s="6"/>
      <c r="H8" s="6"/>
    </row>
    <row r="9" spans="1:8" x14ac:dyDescent="0.2">
      <c r="A9" s="7" t="s">
        <v>26</v>
      </c>
      <c r="B9" s="6"/>
      <c r="C9" s="6"/>
      <c r="D9" s="6"/>
      <c r="E9" s="7" t="s">
        <v>27</v>
      </c>
      <c r="F9" s="6"/>
      <c r="G9" s="6"/>
      <c r="H9" s="6"/>
    </row>
    <row r="10" spans="1:8" x14ac:dyDescent="0.2">
      <c r="A10" s="6" t="s">
        <v>53</v>
      </c>
      <c r="C10" s="27"/>
      <c r="E10" s="6" t="s">
        <v>64</v>
      </c>
      <c r="G10" s="27"/>
      <c r="H10" s="6"/>
    </row>
    <row r="11" spans="1:8" x14ac:dyDescent="0.2">
      <c r="A11" s="6"/>
      <c r="C11" s="22"/>
      <c r="E11" s="6" t="s">
        <v>65</v>
      </c>
      <c r="G11" s="27"/>
      <c r="H11" s="6"/>
    </row>
    <row r="12" spans="1:8" x14ac:dyDescent="0.2">
      <c r="A12" s="3"/>
      <c r="B12" s="3"/>
      <c r="C12" s="13"/>
      <c r="D12" s="3"/>
      <c r="E12" s="3"/>
      <c r="F12" s="3"/>
    </row>
    <row r="13" spans="1:8" x14ac:dyDescent="0.2">
      <c r="A13" s="6"/>
      <c r="C13" s="14" t="s">
        <v>1</v>
      </c>
      <c r="G13" s="8" t="s">
        <v>0</v>
      </c>
    </row>
    <row r="14" spans="1:8" x14ac:dyDescent="0.2">
      <c r="A14" s="9" t="s">
        <v>22</v>
      </c>
      <c r="C14" s="27"/>
      <c r="E14" s="9" t="s">
        <v>22</v>
      </c>
      <c r="G14" s="27"/>
    </row>
    <row r="15" spans="1:8" x14ac:dyDescent="0.2">
      <c r="A15" s="10" t="s">
        <v>19</v>
      </c>
      <c r="C15" s="27"/>
      <c r="E15" s="10" t="s">
        <v>19</v>
      </c>
      <c r="G15" s="27"/>
    </row>
    <row r="16" spans="1:8" x14ac:dyDescent="0.2">
      <c r="A16" s="10" t="s">
        <v>20</v>
      </c>
      <c r="C16" s="27"/>
      <c r="E16" s="10" t="s">
        <v>20</v>
      </c>
      <c r="G16" s="27"/>
    </row>
    <row r="17" spans="1:7" ht="13.5" thickBot="1" x14ac:dyDescent="0.25">
      <c r="A17" s="10" t="s">
        <v>21</v>
      </c>
      <c r="C17" s="27"/>
      <c r="E17" s="10" t="s">
        <v>21</v>
      </c>
      <c r="G17" s="30"/>
    </row>
    <row r="18" spans="1:7" ht="13.5" thickTop="1" x14ac:dyDescent="0.2">
      <c r="A18" s="9" t="s">
        <v>66</v>
      </c>
      <c r="C18" s="15">
        <f>SUM(C14:C17)</f>
        <v>0</v>
      </c>
      <c r="E18" s="9" t="s">
        <v>67</v>
      </c>
      <c r="G18" s="15">
        <f>SUM(G14:G17)</f>
        <v>0</v>
      </c>
    </row>
    <row r="19" spans="1:7" x14ac:dyDescent="0.2">
      <c r="A19" s="9"/>
      <c r="C19" s="16"/>
      <c r="G19" s="17"/>
    </row>
    <row r="20" spans="1:7" x14ac:dyDescent="0.2">
      <c r="A20" s="9" t="s">
        <v>54</v>
      </c>
      <c r="C20" s="28"/>
      <c r="E20" s="9" t="s">
        <v>16</v>
      </c>
      <c r="G20" s="28"/>
    </row>
    <row r="21" spans="1:7" x14ac:dyDescent="0.2">
      <c r="A21" s="9" t="s">
        <v>55</v>
      </c>
      <c r="C21" s="28"/>
      <c r="E21" s="29" t="s">
        <v>63</v>
      </c>
      <c r="G21" s="38"/>
    </row>
    <row r="22" spans="1:7" x14ac:dyDescent="0.2">
      <c r="A22" s="29" t="s">
        <v>63</v>
      </c>
      <c r="C22" s="28">
        <v>0</v>
      </c>
      <c r="E22" s="1" t="s">
        <v>61</v>
      </c>
      <c r="G22" s="31"/>
    </row>
    <row r="23" spans="1:7" ht="13.5" thickBot="1" x14ac:dyDescent="0.25">
      <c r="C23" s="17"/>
      <c r="G23" s="17"/>
    </row>
    <row r="24" spans="1:7" ht="13.5" thickBot="1" x14ac:dyDescent="0.25">
      <c r="A24" s="1" t="s">
        <v>18</v>
      </c>
      <c r="C24" s="18">
        <f>SUM(C18:C22)+C10</f>
        <v>0</v>
      </c>
      <c r="E24" s="1" t="s">
        <v>17</v>
      </c>
      <c r="G24" s="18">
        <f>SUM(G18:G22)+G10</f>
        <v>0</v>
      </c>
    </row>
    <row r="26" spans="1:7" ht="13.5" thickBot="1" x14ac:dyDescent="0.25">
      <c r="A26" s="11" t="s">
        <v>2</v>
      </c>
      <c r="C26" s="12" t="s">
        <v>3</v>
      </c>
      <c r="E26" s="44" t="e">
        <f>+C24/G24</f>
        <v>#DIV/0!</v>
      </c>
    </row>
    <row r="27" spans="1:7" ht="13.5" thickTop="1" x14ac:dyDescent="0.2">
      <c r="A27" s="1" t="s">
        <v>60</v>
      </c>
      <c r="C27" s="1" t="s">
        <v>4</v>
      </c>
      <c r="E27" s="45"/>
    </row>
    <row r="28" spans="1:7" x14ac:dyDescent="0.2">
      <c r="A28" s="1" t="s">
        <v>25</v>
      </c>
    </row>
    <row r="30" spans="1:7" ht="13.5" thickBot="1" x14ac:dyDescent="0.25">
      <c r="A30" s="11" t="s">
        <v>5</v>
      </c>
      <c r="C30" s="12" t="s">
        <v>48</v>
      </c>
      <c r="E30" s="32"/>
      <c r="G30" s="44" t="e">
        <f>+E30/E31</f>
        <v>#DIV/0!</v>
      </c>
    </row>
    <row r="31" spans="1:7" ht="13.5" thickTop="1" x14ac:dyDescent="0.2">
      <c r="A31" s="1" t="s">
        <v>23</v>
      </c>
      <c r="C31" s="1" t="s">
        <v>56</v>
      </c>
      <c r="E31" s="32"/>
      <c r="G31" s="45"/>
    </row>
    <row r="32" spans="1:7" x14ac:dyDescent="0.2">
      <c r="A32" s="1" t="s">
        <v>24</v>
      </c>
    </row>
    <row r="35" spans="1:8" s="2" customFormat="1" ht="15.75" x14ac:dyDescent="0.25">
      <c r="A35" s="42" t="s">
        <v>14</v>
      </c>
      <c r="B35" s="42"/>
      <c r="C35" s="42"/>
      <c r="D35" s="42"/>
      <c r="E35" s="42"/>
      <c r="F35" s="42"/>
      <c r="G35" s="42"/>
      <c r="H35" s="40"/>
    </row>
    <row r="36" spans="1:8" s="2" customFormat="1" ht="15.75" x14ac:dyDescent="0.25">
      <c r="A36" s="42" t="s">
        <v>15</v>
      </c>
      <c r="B36" s="42"/>
      <c r="C36" s="42"/>
      <c r="D36" s="42"/>
      <c r="E36" s="42"/>
      <c r="F36" s="42"/>
      <c r="G36" s="42"/>
      <c r="H36" s="40"/>
    </row>
    <row r="37" spans="1:8" x14ac:dyDescent="0.2">
      <c r="B37" s="3"/>
      <c r="C37" s="41" t="s">
        <v>69</v>
      </c>
      <c r="D37" s="51">
        <f>+D3</f>
        <v>0</v>
      </c>
      <c r="E37" s="51"/>
      <c r="F37" s="3"/>
    </row>
    <row r="38" spans="1:8" ht="15.75" x14ac:dyDescent="0.25">
      <c r="A38" s="43" t="s">
        <v>51</v>
      </c>
      <c r="B38" s="43"/>
      <c r="C38" s="43"/>
      <c r="D38" s="43"/>
      <c r="E38" s="43"/>
      <c r="F38" s="40"/>
    </row>
    <row r="39" spans="1:8" ht="15.75" x14ac:dyDescent="0.25">
      <c r="A39" s="40"/>
      <c r="B39" s="40"/>
      <c r="D39" s="40"/>
      <c r="E39" s="39" t="s">
        <v>49</v>
      </c>
      <c r="F39" s="40"/>
      <c r="G39" s="39" t="s">
        <v>33</v>
      </c>
    </row>
    <row r="40" spans="1:8" ht="15.75" x14ac:dyDescent="0.25">
      <c r="A40" s="9" t="s">
        <v>62</v>
      </c>
      <c r="B40" s="33"/>
      <c r="D40" s="40"/>
      <c r="E40" s="39"/>
      <c r="F40" s="40"/>
      <c r="G40" s="39" t="str">
        <f>+B40&amp;" Months"</f>
        <v xml:space="preserve"> Months</v>
      </c>
    </row>
    <row r="41" spans="1:8" x14ac:dyDescent="0.2">
      <c r="C41" s="9" t="s">
        <v>8</v>
      </c>
      <c r="E41" s="28"/>
      <c r="G41" s="28"/>
    </row>
    <row r="42" spans="1:8" ht="13.5" thickBot="1" x14ac:dyDescent="0.25">
      <c r="C42" s="9" t="s">
        <v>9</v>
      </c>
      <c r="E42" s="34"/>
      <c r="G42" s="34"/>
    </row>
    <row r="43" spans="1:8" ht="13.5" thickTop="1" x14ac:dyDescent="0.2">
      <c r="C43" s="9" t="s">
        <v>34</v>
      </c>
      <c r="E43" s="15">
        <f>+E41-E42</f>
        <v>0</v>
      </c>
      <c r="G43" s="15">
        <f>+G41-G42</f>
        <v>0</v>
      </c>
    </row>
    <row r="44" spans="1:8" ht="13.5" thickBot="1" x14ac:dyDescent="0.25">
      <c r="C44" s="9" t="s">
        <v>30</v>
      </c>
      <c r="E44" s="34"/>
      <c r="G44" s="34"/>
    </row>
    <row r="45" spans="1:8" ht="14.25" thickTop="1" thickBot="1" x14ac:dyDescent="0.25">
      <c r="C45" s="9" t="s">
        <v>32</v>
      </c>
      <c r="E45" s="15">
        <f>+E43-E44</f>
        <v>0</v>
      </c>
      <c r="G45" s="15">
        <f>+G43-G44</f>
        <v>0</v>
      </c>
    </row>
    <row r="46" spans="1:8" ht="14.25" thickTop="1" thickBot="1" x14ac:dyDescent="0.25">
      <c r="C46" s="9" t="s">
        <v>35</v>
      </c>
      <c r="E46" s="35"/>
      <c r="G46" s="35"/>
    </row>
    <row r="47" spans="1:8" ht="13.5" thickTop="1" x14ac:dyDescent="0.2">
      <c r="C47" s="9" t="s">
        <v>40</v>
      </c>
      <c r="E47" s="35"/>
      <c r="G47" s="35"/>
    </row>
    <row r="49" spans="1:7" ht="13.5" customHeight="1" thickBot="1" x14ac:dyDescent="0.25">
      <c r="A49" s="11" t="s">
        <v>28</v>
      </c>
      <c r="C49" s="12" t="s">
        <v>29</v>
      </c>
      <c r="E49" s="47" t="e">
        <f>+E43/E41</f>
        <v>#DIV/0!</v>
      </c>
      <c r="G49" s="47" t="e">
        <f>+G43/G41</f>
        <v>#DIV/0!</v>
      </c>
    </row>
    <row r="50" spans="1:7" ht="13.5" customHeight="1" thickTop="1" x14ac:dyDescent="0.2">
      <c r="C50" s="1" t="s">
        <v>8</v>
      </c>
      <c r="E50" s="48"/>
      <c r="G50" s="48"/>
    </row>
    <row r="52" spans="1:7" ht="13.5" customHeight="1" thickBot="1" x14ac:dyDescent="0.25">
      <c r="A52" s="11" t="s">
        <v>7</v>
      </c>
      <c r="C52" s="12" t="s">
        <v>31</v>
      </c>
      <c r="E52" s="49" t="e">
        <f>+E44/(E49)</f>
        <v>#DIV/0!</v>
      </c>
      <c r="G52" s="49" t="e">
        <f>+G44/(G49)</f>
        <v>#DIV/0!</v>
      </c>
    </row>
    <row r="53" spans="1:7" ht="13.5" customHeight="1" thickTop="1" x14ac:dyDescent="0.2">
      <c r="C53" s="1" t="s">
        <v>6</v>
      </c>
      <c r="E53" s="50"/>
      <c r="G53" s="50"/>
    </row>
    <row r="55" spans="1:7" ht="13.5" customHeight="1" thickBot="1" x14ac:dyDescent="0.25">
      <c r="A55" s="11" t="s">
        <v>36</v>
      </c>
      <c r="C55" s="12" t="s">
        <v>10</v>
      </c>
      <c r="E55" s="49" t="e">
        <f>+E41/E46*12</f>
        <v>#DIV/0!</v>
      </c>
      <c r="G55" s="49" t="e">
        <f>+G41/G46/B40*12</f>
        <v>#DIV/0!</v>
      </c>
    </row>
    <row r="56" spans="1:7" ht="13.5" customHeight="1" thickTop="1" x14ac:dyDescent="0.2">
      <c r="A56" s="1" t="s">
        <v>57</v>
      </c>
      <c r="C56" s="1" t="s">
        <v>43</v>
      </c>
      <c r="E56" s="50"/>
      <c r="G56" s="50"/>
    </row>
    <row r="58" spans="1:7" ht="13.5" customHeight="1" thickBot="1" x14ac:dyDescent="0.25">
      <c r="A58" s="11" t="s">
        <v>41</v>
      </c>
      <c r="C58" s="12" t="s">
        <v>10</v>
      </c>
      <c r="E58" s="49" t="e">
        <f>+E41/E47*12</f>
        <v>#DIV/0!</v>
      </c>
      <c r="G58" s="49" t="e">
        <f>+G41/G47/B40*12</f>
        <v>#DIV/0!</v>
      </c>
    </row>
    <row r="59" spans="1:7" ht="13.5" customHeight="1" thickTop="1" x14ac:dyDescent="0.2">
      <c r="A59" s="1" t="s">
        <v>57</v>
      </c>
      <c r="C59" s="1" t="s">
        <v>42</v>
      </c>
      <c r="E59" s="50"/>
      <c r="G59" s="50"/>
    </row>
    <row r="61" spans="1:7" ht="13.5" thickBot="1" x14ac:dyDescent="0.25">
      <c r="A61" s="11" t="s">
        <v>11</v>
      </c>
      <c r="C61" s="12" t="s">
        <v>12</v>
      </c>
      <c r="E61" s="32">
        <v>31</v>
      </c>
      <c r="G61" s="47">
        <f>+E61/E62</f>
        <v>0.44285714285714284</v>
      </c>
    </row>
    <row r="62" spans="1:7" ht="13.5" thickTop="1" x14ac:dyDescent="0.2">
      <c r="A62" s="1" t="s">
        <v>58</v>
      </c>
      <c r="C62" s="1" t="s">
        <v>13</v>
      </c>
      <c r="E62" s="32">
        <v>70</v>
      </c>
      <c r="G62" s="48"/>
    </row>
    <row r="64" spans="1:7" x14ac:dyDescent="0.2">
      <c r="A64" s="1" t="s">
        <v>37</v>
      </c>
      <c r="E64" s="32">
        <v>768000</v>
      </c>
    </row>
    <row r="65" spans="1:10" x14ac:dyDescent="0.2">
      <c r="A65" s="1" t="s">
        <v>38</v>
      </c>
      <c r="E65" s="32">
        <v>1410000</v>
      </c>
    </row>
    <row r="66" spans="1:10" x14ac:dyDescent="0.2">
      <c r="A66" s="1" t="s">
        <v>39</v>
      </c>
      <c r="E66" s="32">
        <v>2570000</v>
      </c>
    </row>
    <row r="68" spans="1:10" x14ac:dyDescent="0.2">
      <c r="A68" s="11" t="s">
        <v>44</v>
      </c>
      <c r="E68" s="4"/>
    </row>
    <row r="69" spans="1:10" ht="13.5" customHeight="1" thickBot="1" x14ac:dyDescent="0.25">
      <c r="A69" s="1" t="s">
        <v>25</v>
      </c>
      <c r="C69" s="21" t="s">
        <v>8</v>
      </c>
      <c r="E69" s="55"/>
      <c r="G69" s="56" t="e">
        <f>(+E41*12)/C18</f>
        <v>#DIV/0!</v>
      </c>
      <c r="J69" s="20"/>
    </row>
    <row r="70" spans="1:10" ht="13.5" customHeight="1" thickTop="1" x14ac:dyDescent="0.2">
      <c r="C70" s="20" t="s">
        <v>45</v>
      </c>
      <c r="E70" s="55"/>
      <c r="G70" s="57"/>
    </row>
    <row r="71" spans="1:10" x14ac:dyDescent="0.2">
      <c r="E71" s="4"/>
    </row>
    <row r="72" spans="1:10" ht="13.5" customHeight="1" thickBot="1" x14ac:dyDescent="0.25">
      <c r="A72" s="11" t="s">
        <v>46</v>
      </c>
      <c r="C72" s="23">
        <v>365</v>
      </c>
      <c r="E72" s="52"/>
      <c r="G72" s="53" t="e">
        <f>365/G69</f>
        <v>#DIV/0!</v>
      </c>
    </row>
    <row r="73" spans="1:10" ht="13.5" customHeight="1" thickTop="1" x14ac:dyDescent="0.2">
      <c r="A73" s="1" t="s">
        <v>24</v>
      </c>
      <c r="C73" s="20" t="s">
        <v>47</v>
      </c>
      <c r="E73" s="52"/>
      <c r="G73" s="54"/>
    </row>
    <row r="74" spans="1:10" x14ac:dyDescent="0.2">
      <c r="C74" s="19"/>
    </row>
    <row r="75" spans="1:10" x14ac:dyDescent="0.2">
      <c r="A75" s="11" t="s">
        <v>59</v>
      </c>
      <c r="C75" s="19"/>
      <c r="E75" s="4"/>
    </row>
    <row r="76" spans="1:10" ht="13.5" customHeight="1" thickBot="1" x14ac:dyDescent="0.25">
      <c r="A76" s="1" t="s">
        <v>25</v>
      </c>
      <c r="C76" s="21" t="s">
        <v>9</v>
      </c>
      <c r="E76" s="55"/>
      <c r="G76" s="56" t="e">
        <f>(E42*12)/C20</f>
        <v>#DIV/0!</v>
      </c>
    </row>
    <row r="77" spans="1:10" ht="13.5" customHeight="1" thickTop="1" x14ac:dyDescent="0.2">
      <c r="A77" s="1" t="s">
        <v>57</v>
      </c>
      <c r="C77" s="20" t="s">
        <v>54</v>
      </c>
      <c r="E77" s="55"/>
      <c r="G77" s="57"/>
    </row>
    <row r="78" spans="1:10" ht="13.15" customHeight="1" x14ac:dyDescent="0.2">
      <c r="C78" s="19"/>
    </row>
    <row r="80" spans="1:10" x14ac:dyDescent="0.2">
      <c r="C80" s="20"/>
    </row>
  </sheetData>
  <mergeCells count="25">
    <mergeCell ref="E72:E73"/>
    <mergeCell ref="G72:G73"/>
    <mergeCell ref="E76:E77"/>
    <mergeCell ref="G76:G77"/>
    <mergeCell ref="E55:E56"/>
    <mergeCell ref="G55:G56"/>
    <mergeCell ref="E58:E59"/>
    <mergeCell ref="G58:G59"/>
    <mergeCell ref="G61:G62"/>
    <mergeCell ref="E69:E70"/>
    <mergeCell ref="G69:G70"/>
    <mergeCell ref="A36:G36"/>
    <mergeCell ref="A38:E38"/>
    <mergeCell ref="E49:E50"/>
    <mergeCell ref="G49:G50"/>
    <mergeCell ref="E52:E53"/>
    <mergeCell ref="G52:G53"/>
    <mergeCell ref="D37:E37"/>
    <mergeCell ref="A35:G35"/>
    <mergeCell ref="A1:G1"/>
    <mergeCell ref="A2:G2"/>
    <mergeCell ref="A7:E7"/>
    <mergeCell ref="E26:E27"/>
    <mergeCell ref="G30:G31"/>
    <mergeCell ref="D3:E3"/>
  </mergeCells>
  <conditionalFormatting sqref="E26:E27">
    <cfRule type="cellIs" dxfId="3" priority="2" operator="lessThan">
      <formula>1.25</formula>
    </cfRule>
  </conditionalFormatting>
  <conditionalFormatting sqref="G30:G31">
    <cfRule type="cellIs" dxfId="2" priority="1" operator="greaterThan">
      <formula>1</formula>
    </cfRule>
  </conditionalFormatting>
  <printOptions horizontalCentered="1"/>
  <pageMargins left="0.75" right="0.75" top="0.41" bottom="0.62" header="0.25" footer="0.25"/>
  <pageSetup orientation="portrait" r:id="rId1"/>
  <headerFooter alignWithMargins="0">
    <oddFooter>&amp;L© 2019 The ShinerGroup.  All rights reserved.&amp;R&amp;G</oddFooter>
  </headerFooter>
  <rowBreaks count="1" manualBreakCount="1">
    <brk id="33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abSelected="1" zoomScale="130" zoomScaleNormal="130" workbookViewId="0">
      <selection activeCell="D37" sqref="D37:E37"/>
    </sheetView>
  </sheetViews>
  <sheetFormatPr defaultColWidth="9.140625" defaultRowHeight="12.75" x14ac:dyDescent="0.2"/>
  <cols>
    <col min="1" max="1" width="20.140625" style="1" customWidth="1"/>
    <col min="2" max="2" width="2.5703125" style="1" customWidth="1"/>
    <col min="3" max="3" width="17.85546875" style="1" customWidth="1"/>
    <col min="4" max="4" width="1.85546875" style="1" customWidth="1"/>
    <col min="5" max="5" width="22.140625" style="1" customWidth="1"/>
    <col min="6" max="6" width="1.85546875" style="1" customWidth="1"/>
    <col min="7" max="7" width="22.140625" style="1" customWidth="1"/>
    <col min="8" max="8" width="18.42578125" style="1" customWidth="1"/>
    <col min="9" max="16384" width="9.140625" style="1"/>
  </cols>
  <sheetData>
    <row r="1" spans="1:8" s="2" customFormat="1" ht="15.75" x14ac:dyDescent="0.25">
      <c r="A1" s="42" t="s">
        <v>14</v>
      </c>
      <c r="B1" s="42"/>
      <c r="C1" s="42"/>
      <c r="D1" s="42"/>
      <c r="E1" s="42"/>
      <c r="F1" s="42"/>
      <c r="G1" s="42"/>
      <c r="H1" s="37"/>
    </row>
    <row r="2" spans="1:8" s="2" customFormat="1" ht="15.75" x14ac:dyDescent="0.25">
      <c r="A2" s="42" t="s">
        <v>15</v>
      </c>
      <c r="B2" s="42"/>
      <c r="C2" s="42"/>
      <c r="D2" s="42"/>
      <c r="E2" s="42"/>
      <c r="F2" s="42"/>
      <c r="G2" s="42"/>
      <c r="H2" s="37"/>
    </row>
    <row r="3" spans="1:8" x14ac:dyDescent="0.2">
      <c r="B3" s="3"/>
      <c r="C3" s="41" t="s">
        <v>69</v>
      </c>
      <c r="D3" s="58">
        <v>45747</v>
      </c>
      <c r="E3" s="58"/>
      <c r="F3" s="3"/>
    </row>
    <row r="4" spans="1:8" x14ac:dyDescent="0.2">
      <c r="A4" s="24" t="s">
        <v>52</v>
      </c>
      <c r="B4" s="25"/>
      <c r="C4" s="26"/>
      <c r="D4" s="3"/>
      <c r="E4" s="3"/>
      <c r="F4" s="3"/>
    </row>
    <row r="5" spans="1:8" x14ac:dyDescent="0.2">
      <c r="A5" s="3"/>
      <c r="B5" s="3"/>
      <c r="C5" s="3"/>
      <c r="D5" s="3"/>
      <c r="E5" s="3"/>
      <c r="F5" s="3"/>
    </row>
    <row r="6" spans="1:8" x14ac:dyDescent="0.2">
      <c r="A6" s="3"/>
      <c r="B6" s="3"/>
      <c r="C6" s="3"/>
      <c r="D6" s="3"/>
      <c r="E6" s="3"/>
      <c r="F6" s="3"/>
    </row>
    <row r="7" spans="1:8" ht="15.75" x14ac:dyDescent="0.25">
      <c r="A7" s="43" t="s">
        <v>50</v>
      </c>
      <c r="B7" s="43"/>
      <c r="C7" s="43"/>
      <c r="D7" s="43"/>
      <c r="E7" s="43"/>
      <c r="F7" s="37"/>
    </row>
    <row r="8" spans="1:8" x14ac:dyDescent="0.2">
      <c r="B8" s="5"/>
      <c r="C8" s="5"/>
      <c r="D8" s="5"/>
      <c r="E8" s="5"/>
      <c r="F8" s="5"/>
      <c r="G8" s="6"/>
      <c r="H8" s="6"/>
    </row>
    <row r="9" spans="1:8" x14ac:dyDescent="0.2">
      <c r="A9" s="7" t="s">
        <v>26</v>
      </c>
      <c r="B9" s="6"/>
      <c r="C9" s="6"/>
      <c r="D9" s="6"/>
      <c r="E9" s="7" t="s">
        <v>27</v>
      </c>
      <c r="F9" s="6"/>
      <c r="G9" s="6"/>
      <c r="H9" s="6"/>
    </row>
    <row r="10" spans="1:8" x14ac:dyDescent="0.2">
      <c r="A10" s="6" t="s">
        <v>53</v>
      </c>
      <c r="C10" s="27">
        <f>135200+100000</f>
        <v>235200</v>
      </c>
      <c r="E10" s="6" t="s">
        <v>64</v>
      </c>
      <c r="G10" s="27">
        <v>45000</v>
      </c>
      <c r="H10" s="6"/>
    </row>
    <row r="11" spans="1:8" x14ac:dyDescent="0.2">
      <c r="A11" s="6"/>
      <c r="C11" s="22"/>
      <c r="E11" s="6" t="s">
        <v>65</v>
      </c>
      <c r="G11" s="27">
        <v>105000</v>
      </c>
      <c r="H11" s="6"/>
    </row>
    <row r="12" spans="1:8" x14ac:dyDescent="0.2">
      <c r="A12" s="3"/>
      <c r="B12" s="3"/>
      <c r="C12" s="13"/>
      <c r="D12" s="3"/>
      <c r="E12" s="3"/>
      <c r="F12" s="3"/>
    </row>
    <row r="13" spans="1:8" x14ac:dyDescent="0.2">
      <c r="A13" s="6"/>
      <c r="C13" s="14" t="s">
        <v>1</v>
      </c>
      <c r="G13" s="8" t="s">
        <v>0</v>
      </c>
    </row>
    <row r="14" spans="1:8" x14ac:dyDescent="0.2">
      <c r="A14" s="9" t="s">
        <v>22</v>
      </c>
      <c r="C14" s="27">
        <v>265400</v>
      </c>
      <c r="E14" s="9" t="s">
        <v>22</v>
      </c>
      <c r="G14" s="27">
        <v>244700</v>
      </c>
    </row>
    <row r="15" spans="1:8" x14ac:dyDescent="0.2">
      <c r="A15" s="10" t="s">
        <v>19</v>
      </c>
      <c r="C15" s="27">
        <v>126900</v>
      </c>
      <c r="E15" s="10" t="s">
        <v>19</v>
      </c>
      <c r="G15" s="27">
        <v>23800</v>
      </c>
    </row>
    <row r="16" spans="1:8" x14ac:dyDescent="0.2">
      <c r="A16" s="10" t="s">
        <v>20</v>
      </c>
      <c r="C16" s="27">
        <v>45100</v>
      </c>
      <c r="E16" s="10" t="s">
        <v>20</v>
      </c>
      <c r="G16" s="27">
        <v>13000</v>
      </c>
    </row>
    <row r="17" spans="1:7" ht="13.5" thickBot="1" x14ac:dyDescent="0.25">
      <c r="A17" s="10" t="s">
        <v>21</v>
      </c>
      <c r="C17" s="27">
        <v>18400</v>
      </c>
      <c r="E17" s="10" t="s">
        <v>21</v>
      </c>
      <c r="G17" s="30">
        <v>43900</v>
      </c>
    </row>
    <row r="18" spans="1:7" ht="13.5" thickTop="1" x14ac:dyDescent="0.2">
      <c r="A18" s="9" t="s">
        <v>66</v>
      </c>
      <c r="C18" s="15">
        <f>SUM(C14:C17)</f>
        <v>455800</v>
      </c>
      <c r="E18" s="9" t="s">
        <v>67</v>
      </c>
      <c r="G18" s="15">
        <f>SUM(G14:G17)</f>
        <v>325400</v>
      </c>
    </row>
    <row r="19" spans="1:7" x14ac:dyDescent="0.2">
      <c r="A19" s="9"/>
      <c r="C19" s="16"/>
      <c r="G19" s="17"/>
    </row>
    <row r="20" spans="1:7" x14ac:dyDescent="0.2">
      <c r="A20" s="9" t="s">
        <v>54</v>
      </c>
      <c r="C20" s="28">
        <v>68200</v>
      </c>
      <c r="E20" s="9" t="s">
        <v>16</v>
      </c>
      <c r="G20" s="28">
        <v>12500</v>
      </c>
    </row>
    <row r="21" spans="1:7" x14ac:dyDescent="0.2">
      <c r="A21" s="9" t="s">
        <v>55</v>
      </c>
      <c r="C21" s="28">
        <v>21900</v>
      </c>
      <c r="E21" s="29" t="s">
        <v>63</v>
      </c>
      <c r="G21" s="38">
        <v>0</v>
      </c>
    </row>
    <row r="22" spans="1:7" x14ac:dyDescent="0.2">
      <c r="A22" s="29" t="s">
        <v>63</v>
      </c>
      <c r="C22" s="28">
        <v>0</v>
      </c>
      <c r="E22" s="1" t="s">
        <v>61</v>
      </c>
      <c r="G22" s="31">
        <v>152500</v>
      </c>
    </row>
    <row r="23" spans="1:7" ht="13.5" thickBot="1" x14ac:dyDescent="0.25">
      <c r="C23" s="17"/>
      <c r="G23" s="17"/>
    </row>
    <row r="24" spans="1:7" ht="13.5" thickBot="1" x14ac:dyDescent="0.25">
      <c r="A24" s="1" t="s">
        <v>18</v>
      </c>
      <c r="C24" s="18">
        <f>SUM(C18:C22)+C10</f>
        <v>781100</v>
      </c>
      <c r="E24" s="1" t="s">
        <v>17</v>
      </c>
      <c r="G24" s="18">
        <f>SUM(G18:G22)+G10</f>
        <v>535400</v>
      </c>
    </row>
    <row r="26" spans="1:7" ht="13.5" thickBot="1" x14ac:dyDescent="0.25">
      <c r="A26" s="11" t="s">
        <v>2</v>
      </c>
      <c r="C26" s="12" t="s">
        <v>3</v>
      </c>
      <c r="E26" s="44">
        <f>+C24/G24</f>
        <v>1.4589092267463579</v>
      </c>
    </row>
    <row r="27" spans="1:7" ht="13.5" thickTop="1" x14ac:dyDescent="0.2">
      <c r="A27" s="1" t="s">
        <v>60</v>
      </c>
      <c r="C27" s="1" t="s">
        <v>4</v>
      </c>
      <c r="E27" s="45"/>
    </row>
    <row r="28" spans="1:7" x14ac:dyDescent="0.2">
      <c r="A28" s="1" t="s">
        <v>25</v>
      </c>
    </row>
    <row r="30" spans="1:7" ht="13.5" thickBot="1" x14ac:dyDescent="0.25">
      <c r="A30" s="11" t="s">
        <v>5</v>
      </c>
      <c r="C30" s="12" t="s">
        <v>48</v>
      </c>
      <c r="E30" s="32">
        <v>785000</v>
      </c>
      <c r="G30" s="44">
        <f>+E30/E31</f>
        <v>0.86263736263736268</v>
      </c>
    </row>
    <row r="31" spans="1:7" ht="13.5" thickTop="1" x14ac:dyDescent="0.2">
      <c r="A31" s="1" t="s">
        <v>23</v>
      </c>
      <c r="C31" s="1" t="s">
        <v>56</v>
      </c>
      <c r="E31" s="32">
        <v>910000</v>
      </c>
      <c r="G31" s="45"/>
    </row>
    <row r="32" spans="1:7" x14ac:dyDescent="0.2">
      <c r="A32" s="1" t="s">
        <v>24</v>
      </c>
    </row>
    <row r="35" spans="1:8" s="2" customFormat="1" ht="15.75" x14ac:dyDescent="0.25">
      <c r="A35" s="42" t="s">
        <v>14</v>
      </c>
      <c r="B35" s="42"/>
      <c r="C35" s="42"/>
      <c r="D35" s="42"/>
      <c r="E35" s="42"/>
      <c r="F35" s="42"/>
      <c r="G35" s="42"/>
      <c r="H35" s="37"/>
    </row>
    <row r="36" spans="1:8" s="2" customFormat="1" ht="15.75" x14ac:dyDescent="0.25">
      <c r="A36" s="42" t="s">
        <v>15</v>
      </c>
      <c r="B36" s="42"/>
      <c r="C36" s="42"/>
      <c r="D36" s="42"/>
      <c r="E36" s="42"/>
      <c r="F36" s="42"/>
      <c r="G36" s="42"/>
      <c r="H36" s="37"/>
    </row>
    <row r="37" spans="1:8" x14ac:dyDescent="0.2">
      <c r="B37" s="3"/>
      <c r="C37" s="41" t="s">
        <v>69</v>
      </c>
      <c r="D37" s="51">
        <f>+D3</f>
        <v>45747</v>
      </c>
      <c r="E37" s="51"/>
      <c r="F37" s="3"/>
    </row>
    <row r="38" spans="1:8" ht="15.75" x14ac:dyDescent="0.25">
      <c r="A38" s="43" t="s">
        <v>51</v>
      </c>
      <c r="B38" s="43"/>
      <c r="C38" s="43"/>
      <c r="D38" s="43"/>
      <c r="E38" s="43"/>
      <c r="F38" s="37"/>
    </row>
    <row r="39" spans="1:8" ht="15.75" x14ac:dyDescent="0.25">
      <c r="A39" s="37"/>
      <c r="B39" s="37"/>
      <c r="D39" s="37"/>
      <c r="E39" s="36" t="s">
        <v>49</v>
      </c>
      <c r="F39" s="37"/>
      <c r="G39" s="36" t="s">
        <v>33</v>
      </c>
    </row>
    <row r="40" spans="1:8" ht="15.75" x14ac:dyDescent="0.25">
      <c r="A40" s="9" t="s">
        <v>62</v>
      </c>
      <c r="B40" s="33">
        <v>3</v>
      </c>
      <c r="D40" s="37"/>
      <c r="E40" s="36"/>
      <c r="F40" s="37"/>
      <c r="G40" s="36" t="str">
        <f>+B40&amp;" Months"</f>
        <v>3 Months</v>
      </c>
    </row>
    <row r="41" spans="1:8" x14ac:dyDescent="0.2">
      <c r="C41" s="9" t="s">
        <v>8</v>
      </c>
      <c r="E41" s="28">
        <v>459100</v>
      </c>
      <c r="G41" s="28">
        <v>1304000</v>
      </c>
    </row>
    <row r="42" spans="1:8" ht="13.5" thickBot="1" x14ac:dyDescent="0.25">
      <c r="C42" s="9" t="s">
        <v>9</v>
      </c>
      <c r="E42" s="34">
        <v>305700</v>
      </c>
      <c r="G42" s="34">
        <v>848452</v>
      </c>
    </row>
    <row r="43" spans="1:8" ht="13.5" thickTop="1" x14ac:dyDescent="0.2">
      <c r="C43" s="9" t="s">
        <v>34</v>
      </c>
      <c r="E43" s="15">
        <f>+E41-E42</f>
        <v>153400</v>
      </c>
      <c r="G43" s="15">
        <f>+G41-G42</f>
        <v>455548</v>
      </c>
    </row>
    <row r="44" spans="1:8" ht="13.5" thickBot="1" x14ac:dyDescent="0.25">
      <c r="C44" s="9" t="s">
        <v>30</v>
      </c>
      <c r="E44" s="34">
        <v>143000</v>
      </c>
      <c r="G44" s="34">
        <v>350000</v>
      </c>
    </row>
    <row r="45" spans="1:8" ht="14.25" thickTop="1" thickBot="1" x14ac:dyDescent="0.25">
      <c r="C45" s="9" t="s">
        <v>32</v>
      </c>
      <c r="E45" s="15">
        <f>+E43-E44</f>
        <v>10400</v>
      </c>
      <c r="G45" s="15">
        <f>+G43-G44</f>
        <v>105548</v>
      </c>
    </row>
    <row r="46" spans="1:8" ht="14.25" thickTop="1" thickBot="1" x14ac:dyDescent="0.25">
      <c r="C46" s="9" t="s">
        <v>35</v>
      </c>
      <c r="E46" s="35">
        <v>28</v>
      </c>
      <c r="G46" s="35">
        <v>29</v>
      </c>
    </row>
    <row r="47" spans="1:8" ht="13.5" thickTop="1" x14ac:dyDescent="0.2">
      <c r="C47" s="9" t="s">
        <v>40</v>
      </c>
      <c r="E47" s="35">
        <v>24</v>
      </c>
      <c r="G47" s="35">
        <v>25</v>
      </c>
    </row>
    <row r="49" spans="1:7" ht="13.5" customHeight="1" thickBot="1" x14ac:dyDescent="0.25">
      <c r="A49" s="11" t="s">
        <v>28</v>
      </c>
      <c r="C49" s="12" t="s">
        <v>29</v>
      </c>
      <c r="E49" s="47">
        <f>+E43/E41</f>
        <v>0.33413199738619037</v>
      </c>
      <c r="G49" s="47">
        <f>+G43/G41</f>
        <v>0.34934662576687114</v>
      </c>
    </row>
    <row r="50" spans="1:7" ht="13.5" customHeight="1" thickTop="1" x14ac:dyDescent="0.2">
      <c r="A50" s="1" t="s">
        <v>68</v>
      </c>
      <c r="C50" s="1" t="s">
        <v>8</v>
      </c>
      <c r="E50" s="48"/>
      <c r="G50" s="48"/>
    </row>
    <row r="52" spans="1:7" ht="13.5" customHeight="1" thickBot="1" x14ac:dyDescent="0.25">
      <c r="A52" s="11" t="s">
        <v>7</v>
      </c>
      <c r="C52" s="12" t="s">
        <v>31</v>
      </c>
      <c r="E52" s="49">
        <f>+E44/(E49)</f>
        <v>427974.57627118647</v>
      </c>
      <c r="G52" s="49">
        <f>+G44/(G49)</f>
        <v>1001870.274921633</v>
      </c>
    </row>
    <row r="53" spans="1:7" ht="13.5" customHeight="1" thickTop="1" x14ac:dyDescent="0.2">
      <c r="C53" s="1" t="s">
        <v>6</v>
      </c>
      <c r="E53" s="50"/>
      <c r="G53" s="50"/>
    </row>
    <row r="55" spans="1:7" ht="13.5" customHeight="1" thickBot="1" x14ac:dyDescent="0.25">
      <c r="A55" s="11" t="s">
        <v>36</v>
      </c>
      <c r="C55" s="12" t="s">
        <v>10</v>
      </c>
      <c r="E55" s="49">
        <f>+E41/E46*12</f>
        <v>196757.14285714287</v>
      </c>
      <c r="G55" s="49">
        <f>+G41/G46/B40*12</f>
        <v>179862.06896551725</v>
      </c>
    </row>
    <row r="56" spans="1:7" ht="13.5" customHeight="1" thickTop="1" x14ac:dyDescent="0.2">
      <c r="A56" s="1" t="s">
        <v>57</v>
      </c>
      <c r="C56" s="1" t="s">
        <v>43</v>
      </c>
      <c r="E56" s="50"/>
      <c r="G56" s="50"/>
    </row>
    <row r="58" spans="1:7" ht="13.5" customHeight="1" thickBot="1" x14ac:dyDescent="0.25">
      <c r="A58" s="11" t="s">
        <v>41</v>
      </c>
      <c r="C58" s="12" t="s">
        <v>10</v>
      </c>
      <c r="E58" s="49">
        <f>+E41/E47*12</f>
        <v>229550</v>
      </c>
      <c r="G58" s="49">
        <f>+G41/G47/B40*12</f>
        <v>208640</v>
      </c>
    </row>
    <row r="59" spans="1:7" ht="13.5" customHeight="1" thickTop="1" x14ac:dyDescent="0.2">
      <c r="A59" s="1" t="s">
        <v>57</v>
      </c>
      <c r="C59" s="1" t="s">
        <v>42</v>
      </c>
      <c r="E59" s="50"/>
      <c r="G59" s="50"/>
    </row>
    <row r="61" spans="1:7" ht="13.5" thickBot="1" x14ac:dyDescent="0.25">
      <c r="A61" s="11" t="s">
        <v>11</v>
      </c>
      <c r="C61" s="12" t="s">
        <v>12</v>
      </c>
      <c r="E61" s="32">
        <v>31</v>
      </c>
      <c r="G61" s="47">
        <f>+E61/E62</f>
        <v>0.44285714285714284</v>
      </c>
    </row>
    <row r="62" spans="1:7" ht="13.5" thickTop="1" x14ac:dyDescent="0.2">
      <c r="A62" s="1" t="s">
        <v>58</v>
      </c>
      <c r="C62" s="1" t="s">
        <v>13</v>
      </c>
      <c r="E62" s="32">
        <v>70</v>
      </c>
      <c r="G62" s="48"/>
    </row>
    <row r="64" spans="1:7" x14ac:dyDescent="0.2">
      <c r="A64" s="1" t="s">
        <v>37</v>
      </c>
      <c r="E64" s="32">
        <v>768000</v>
      </c>
    </row>
    <row r="65" spans="1:10" x14ac:dyDescent="0.2">
      <c r="A65" s="1" t="s">
        <v>38</v>
      </c>
      <c r="E65" s="32">
        <v>1410000</v>
      </c>
    </row>
    <row r="66" spans="1:10" x14ac:dyDescent="0.2">
      <c r="A66" s="1" t="s">
        <v>39</v>
      </c>
      <c r="E66" s="32">
        <v>2570000</v>
      </c>
    </row>
    <row r="68" spans="1:10" x14ac:dyDescent="0.2">
      <c r="A68" s="11" t="s">
        <v>44</v>
      </c>
      <c r="E68" s="4"/>
    </row>
    <row r="69" spans="1:10" ht="13.5" customHeight="1" thickBot="1" x14ac:dyDescent="0.25">
      <c r="A69" s="1" t="s">
        <v>25</v>
      </c>
      <c r="C69" s="21" t="s">
        <v>8</v>
      </c>
      <c r="E69" s="55"/>
      <c r="G69" s="56">
        <f>(+E41*12)/C18</f>
        <v>12.086880210618693</v>
      </c>
      <c r="J69" s="20"/>
    </row>
    <row r="70" spans="1:10" ht="13.5" customHeight="1" thickTop="1" x14ac:dyDescent="0.2">
      <c r="C70" s="20" t="s">
        <v>45</v>
      </c>
      <c r="E70" s="55"/>
      <c r="G70" s="57"/>
    </row>
    <row r="71" spans="1:10" x14ac:dyDescent="0.2">
      <c r="E71" s="4"/>
    </row>
    <row r="72" spans="1:10" ht="13.5" customHeight="1" thickBot="1" x14ac:dyDescent="0.25">
      <c r="A72" s="11" t="s">
        <v>46</v>
      </c>
      <c r="C72" s="23">
        <v>365</v>
      </c>
      <c r="E72" s="52"/>
      <c r="G72" s="53">
        <f>365/G69</f>
        <v>30.198032382197052</v>
      </c>
    </row>
    <row r="73" spans="1:10" ht="13.5" customHeight="1" thickTop="1" x14ac:dyDescent="0.2">
      <c r="A73" s="1" t="s">
        <v>24</v>
      </c>
      <c r="C73" s="20" t="s">
        <v>47</v>
      </c>
      <c r="E73" s="52"/>
      <c r="G73" s="54"/>
    </row>
    <row r="74" spans="1:10" x14ac:dyDescent="0.2">
      <c r="C74" s="19"/>
    </row>
    <row r="75" spans="1:10" x14ac:dyDescent="0.2">
      <c r="A75" s="11" t="s">
        <v>59</v>
      </c>
      <c r="C75" s="19"/>
      <c r="E75" s="4"/>
    </row>
    <row r="76" spans="1:10" ht="13.5" customHeight="1" thickBot="1" x14ac:dyDescent="0.25">
      <c r="A76" s="1" t="s">
        <v>25</v>
      </c>
      <c r="C76" s="21" t="s">
        <v>9</v>
      </c>
      <c r="E76" s="55"/>
      <c r="G76" s="56">
        <f>(E42*12)/C20</f>
        <v>53.788856304985337</v>
      </c>
    </row>
    <row r="77" spans="1:10" ht="13.5" customHeight="1" thickTop="1" x14ac:dyDescent="0.2">
      <c r="A77" s="1" t="s">
        <v>57</v>
      </c>
      <c r="C77" s="20" t="s">
        <v>54</v>
      </c>
      <c r="E77" s="55"/>
      <c r="G77" s="57"/>
    </row>
    <row r="78" spans="1:10" ht="13.15" customHeight="1" x14ac:dyDescent="0.2">
      <c r="C78" s="19"/>
    </row>
    <row r="80" spans="1:10" x14ac:dyDescent="0.2">
      <c r="C80" s="20"/>
    </row>
  </sheetData>
  <mergeCells count="25">
    <mergeCell ref="A35:G35"/>
    <mergeCell ref="A1:G1"/>
    <mergeCell ref="A2:G2"/>
    <mergeCell ref="A7:E7"/>
    <mergeCell ref="E26:E27"/>
    <mergeCell ref="G30:G31"/>
    <mergeCell ref="D3:E3"/>
    <mergeCell ref="A36:G36"/>
    <mergeCell ref="A38:E38"/>
    <mergeCell ref="E49:E50"/>
    <mergeCell ref="G49:G50"/>
    <mergeCell ref="E52:E53"/>
    <mergeCell ref="G52:G53"/>
    <mergeCell ref="D37:E37"/>
    <mergeCell ref="E72:E73"/>
    <mergeCell ref="G72:G73"/>
    <mergeCell ref="E76:E77"/>
    <mergeCell ref="G76:G77"/>
    <mergeCell ref="E55:E56"/>
    <mergeCell ref="G55:G56"/>
    <mergeCell ref="E58:E59"/>
    <mergeCell ref="G58:G59"/>
    <mergeCell ref="G61:G62"/>
    <mergeCell ref="E69:E70"/>
    <mergeCell ref="G69:G70"/>
  </mergeCells>
  <conditionalFormatting sqref="E26:E27">
    <cfRule type="cellIs" dxfId="1" priority="2" operator="lessThan">
      <formula>1.25</formula>
    </cfRule>
  </conditionalFormatting>
  <conditionalFormatting sqref="G30:G31">
    <cfRule type="cellIs" dxfId="0" priority="1" operator="greaterThan">
      <formula>1</formula>
    </cfRule>
  </conditionalFormatting>
  <printOptions horizontalCentered="1"/>
  <pageMargins left="0.75" right="0.75" top="0.41" bottom="0.62" header="0.25" footer="0.25"/>
  <pageSetup orientation="portrait" r:id="rId1"/>
  <headerFooter alignWithMargins="0">
    <oddFooter>&amp;L© 2019 The ShinerGroup.  All rights reserved.&amp;R&amp;G</oddFooter>
  </headerFooter>
  <rowBreaks count="1" manualBreakCount="1">
    <brk id="3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Flash Report</vt:lpstr>
      <vt:lpstr>Sample</vt:lpstr>
      <vt:lpstr>'Flash Report'!Print_Area</vt:lpstr>
      <vt:lpstr>Sample!Print_Area</vt:lpstr>
    </vt:vector>
  </TitlesOfParts>
  <Company>The ShinerGroup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Shiner</dc:creator>
  <cp:lastModifiedBy>Leslie Shiner</cp:lastModifiedBy>
  <cp:lastPrinted>2019-04-14T19:18:44Z</cp:lastPrinted>
  <dcterms:created xsi:type="dcterms:W3CDTF">2003-09-10T12:57:36Z</dcterms:created>
  <dcterms:modified xsi:type="dcterms:W3CDTF">2019-12-15T19:51:25Z</dcterms:modified>
</cp:coreProperties>
</file>